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795" windowHeight="13875"/>
  </bookViews>
  <sheets>
    <sheet name="LNC 2025 Budget Proposal v1.0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S26" i="1"/>
  <c r="R26" i="1"/>
  <c r="Q26" i="1"/>
  <c r="P26" i="1"/>
  <c r="O26" i="1"/>
  <c r="N26" i="1"/>
  <c r="M26" i="1"/>
  <c r="L26" i="1"/>
  <c r="K26" i="1"/>
  <c r="J26" i="1"/>
  <c r="I26" i="1"/>
  <c r="H26" i="1"/>
  <c r="T25" i="1"/>
  <c r="G25" i="1" s="1"/>
  <c r="T24" i="1"/>
  <c r="G24" i="1"/>
  <c r="T7" i="1"/>
  <c r="T8" i="1"/>
  <c r="T9" i="1"/>
  <c r="T11" i="1"/>
  <c r="T12" i="1"/>
  <c r="T35" i="1" l="1"/>
  <c r="G35" i="1" s="1"/>
  <c r="H45" i="1"/>
  <c r="I45" i="1"/>
  <c r="J45" i="1"/>
  <c r="K45" i="1"/>
  <c r="L45" i="1"/>
  <c r="M45" i="1"/>
  <c r="N45" i="1"/>
  <c r="O45" i="1"/>
  <c r="P45" i="1"/>
  <c r="Q45" i="1"/>
  <c r="R45" i="1"/>
  <c r="S45" i="1"/>
  <c r="T44" i="1"/>
  <c r="G44" i="1" s="1"/>
  <c r="H13" i="1"/>
  <c r="I13" i="1"/>
  <c r="J13" i="1"/>
  <c r="K13" i="1"/>
  <c r="L13" i="1"/>
  <c r="M13" i="1"/>
  <c r="N13" i="1"/>
  <c r="O13" i="1"/>
  <c r="P13" i="1"/>
  <c r="Q13" i="1"/>
  <c r="R13" i="1"/>
  <c r="S13" i="1"/>
  <c r="G12" i="1"/>
  <c r="T45" i="1" l="1"/>
  <c r="G21" i="1"/>
  <c r="T19" i="1"/>
  <c r="G19" i="1" s="1"/>
  <c r="T20" i="1"/>
  <c r="G20" i="1" s="1"/>
  <c r="T22" i="1" l="1"/>
  <c r="G22" i="1" s="1"/>
  <c r="T23" i="1"/>
  <c r="G23" i="1" s="1"/>
  <c r="I94" i="1"/>
  <c r="J94" i="1"/>
  <c r="K94" i="1"/>
  <c r="L94" i="1"/>
  <c r="M94" i="1"/>
  <c r="N94" i="1"/>
  <c r="O94" i="1"/>
  <c r="P94" i="1"/>
  <c r="Q94" i="1"/>
  <c r="R94" i="1"/>
  <c r="S94" i="1"/>
  <c r="H94" i="1"/>
  <c r="T93" i="1"/>
  <c r="G93" i="1" s="1"/>
  <c r="I86" i="1"/>
  <c r="I91" i="1" s="1"/>
  <c r="J86" i="1"/>
  <c r="J91" i="1" s="1"/>
  <c r="K86" i="1"/>
  <c r="K91" i="1" s="1"/>
  <c r="L86" i="1"/>
  <c r="L91" i="1" s="1"/>
  <c r="M86" i="1"/>
  <c r="M91" i="1" s="1"/>
  <c r="N86" i="1"/>
  <c r="N91" i="1" s="1"/>
  <c r="O86" i="1"/>
  <c r="O91" i="1" s="1"/>
  <c r="P86" i="1"/>
  <c r="P91" i="1" s="1"/>
  <c r="Q86" i="1"/>
  <c r="Q91" i="1" s="1"/>
  <c r="R86" i="1"/>
  <c r="R91" i="1" s="1"/>
  <c r="S86" i="1"/>
  <c r="S91" i="1" s="1"/>
  <c r="H86" i="1"/>
  <c r="T85" i="1"/>
  <c r="G85" i="1" s="1"/>
  <c r="T87" i="1"/>
  <c r="G87" i="1" s="1"/>
  <c r="T88" i="1"/>
  <c r="G88" i="1" s="1"/>
  <c r="T89" i="1"/>
  <c r="G89" i="1" s="1"/>
  <c r="T90" i="1"/>
  <c r="G90" i="1" s="1"/>
  <c r="T84" i="1"/>
  <c r="G84" i="1" s="1"/>
  <c r="T80" i="1"/>
  <c r="G80" i="1" s="1"/>
  <c r="T79" i="1"/>
  <c r="G79" i="1" s="1"/>
  <c r="T78" i="1"/>
  <c r="G78" i="1" s="1"/>
  <c r="I77" i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P77" i="1"/>
  <c r="P81" i="1" s="1"/>
  <c r="Q77" i="1"/>
  <c r="Q81" i="1" s="1"/>
  <c r="R77" i="1"/>
  <c r="R81" i="1" s="1"/>
  <c r="S77" i="1"/>
  <c r="S81" i="1" s="1"/>
  <c r="H77" i="1"/>
  <c r="H81" i="1" s="1"/>
  <c r="T76" i="1"/>
  <c r="G76" i="1" s="1"/>
  <c r="T75" i="1"/>
  <c r="G75" i="1" s="1"/>
  <c r="T74" i="1"/>
  <c r="G74" i="1" s="1"/>
  <c r="T73" i="1"/>
  <c r="G73" i="1" s="1"/>
  <c r="T72" i="1"/>
  <c r="G72" i="1" s="1"/>
  <c r="T70" i="1"/>
  <c r="G70" i="1" s="1"/>
  <c r="T69" i="1"/>
  <c r="G69" i="1" s="1"/>
  <c r="T68" i="1"/>
  <c r="G68" i="1" s="1"/>
  <c r="T67" i="1"/>
  <c r="G67" i="1" s="1"/>
  <c r="T66" i="1"/>
  <c r="G66" i="1" s="1"/>
  <c r="T65" i="1"/>
  <c r="G65" i="1" s="1"/>
  <c r="I51" i="1"/>
  <c r="J51" i="1"/>
  <c r="K51" i="1"/>
  <c r="M51" i="1"/>
  <c r="N51" i="1"/>
  <c r="O51" i="1"/>
  <c r="P51" i="1"/>
  <c r="Q51" i="1"/>
  <c r="R51" i="1"/>
  <c r="S51" i="1"/>
  <c r="H51" i="1"/>
  <c r="I63" i="1"/>
  <c r="J63" i="1"/>
  <c r="K63" i="1"/>
  <c r="L63" i="1"/>
  <c r="M63" i="1"/>
  <c r="N63" i="1"/>
  <c r="O63" i="1"/>
  <c r="P63" i="1"/>
  <c r="Q63" i="1"/>
  <c r="R63" i="1"/>
  <c r="S63" i="1"/>
  <c r="H63" i="1"/>
  <c r="T62" i="1"/>
  <c r="G62" i="1" s="1"/>
  <c r="T61" i="1"/>
  <c r="G61" i="1" s="1"/>
  <c r="T60" i="1"/>
  <c r="G60" i="1" s="1"/>
  <c r="T59" i="1"/>
  <c r="G59" i="1" s="1"/>
  <c r="T58" i="1"/>
  <c r="G58" i="1" s="1"/>
  <c r="T57" i="1"/>
  <c r="G57" i="1" s="1"/>
  <c r="T56" i="1"/>
  <c r="G56" i="1" s="1"/>
  <c r="T55" i="1"/>
  <c r="G55" i="1" s="1"/>
  <c r="T54" i="1"/>
  <c r="G54" i="1" s="1"/>
  <c r="T53" i="1"/>
  <c r="G53" i="1" s="1"/>
  <c r="T50" i="1"/>
  <c r="G50" i="1" s="1"/>
  <c r="T49" i="1"/>
  <c r="G49" i="1" s="1"/>
  <c r="T48" i="1"/>
  <c r="G48" i="1" s="1"/>
  <c r="T36" i="1"/>
  <c r="G36" i="1" s="1"/>
  <c r="I46" i="1"/>
  <c r="J46" i="1"/>
  <c r="K46" i="1"/>
  <c r="L46" i="1"/>
  <c r="M46" i="1"/>
  <c r="N46" i="1"/>
  <c r="O46" i="1"/>
  <c r="P46" i="1"/>
  <c r="Q46" i="1"/>
  <c r="R46" i="1"/>
  <c r="S46" i="1"/>
  <c r="H46" i="1"/>
  <c r="T40" i="1"/>
  <c r="G40" i="1" s="1"/>
  <c r="T41" i="1"/>
  <c r="G41" i="1" s="1"/>
  <c r="T42" i="1"/>
  <c r="G42" i="1" s="1"/>
  <c r="T43" i="1"/>
  <c r="G43" i="1" s="1"/>
  <c r="T38" i="1"/>
  <c r="G38" i="1" s="1"/>
  <c r="T39" i="1"/>
  <c r="G39" i="1" s="1"/>
  <c r="T37" i="1"/>
  <c r="G37" i="1" s="1"/>
  <c r="T31" i="1"/>
  <c r="G31" i="1" s="1"/>
  <c r="T32" i="1"/>
  <c r="G32" i="1" s="1"/>
  <c r="T33" i="1"/>
  <c r="G33" i="1" s="1"/>
  <c r="T34" i="1"/>
  <c r="G34" i="1" s="1"/>
  <c r="T30" i="1"/>
  <c r="G30" i="1" s="1"/>
  <c r="I17" i="1"/>
  <c r="J17" i="1"/>
  <c r="K17" i="1"/>
  <c r="L17" i="1"/>
  <c r="M17" i="1"/>
  <c r="N17" i="1"/>
  <c r="O17" i="1"/>
  <c r="P17" i="1"/>
  <c r="Q17" i="1"/>
  <c r="R17" i="1"/>
  <c r="S17" i="1"/>
  <c r="H17" i="1"/>
  <c r="T16" i="1"/>
  <c r="G16" i="1" s="1"/>
  <c r="T15" i="1"/>
  <c r="G11" i="1"/>
  <c r="T10" i="1"/>
  <c r="G10" i="1" s="1"/>
  <c r="G9" i="1"/>
  <c r="G8" i="1"/>
  <c r="G7" i="1" l="1"/>
  <c r="T13" i="1"/>
  <c r="J95" i="1"/>
  <c r="T86" i="1"/>
  <c r="G86" i="1" s="1"/>
  <c r="H91" i="1"/>
  <c r="T91" i="1" s="1"/>
  <c r="G91" i="1" s="1"/>
  <c r="T77" i="1"/>
  <c r="G77" i="1" s="1"/>
  <c r="T17" i="1"/>
  <c r="G17" i="1" s="1"/>
  <c r="G15" i="1"/>
  <c r="R95" i="1"/>
  <c r="Q95" i="1"/>
  <c r="P95" i="1"/>
  <c r="O95" i="1"/>
  <c r="M95" i="1"/>
  <c r="N95" i="1"/>
  <c r="L95" i="1"/>
  <c r="S95" i="1"/>
  <c r="K95" i="1"/>
  <c r="T51" i="1"/>
  <c r="G51" i="1" s="1"/>
  <c r="T94" i="1"/>
  <c r="G94" i="1" s="1"/>
  <c r="G45" i="1"/>
  <c r="T63" i="1"/>
  <c r="G63" i="1" s="1"/>
  <c r="I81" i="1"/>
  <c r="T81" i="1" s="1"/>
  <c r="G81" i="1" s="1"/>
  <c r="T46" i="1"/>
  <c r="G46" i="1" s="1"/>
  <c r="K97" i="1" l="1"/>
  <c r="S97" i="1"/>
  <c r="J97" i="1"/>
  <c r="R97" i="1"/>
  <c r="Q97" i="1"/>
  <c r="I95" i="1"/>
  <c r="I97" i="1" s="1"/>
  <c r="N97" i="1"/>
  <c r="M97" i="1"/>
  <c r="P97" i="1"/>
  <c r="O97" i="1"/>
  <c r="G26" i="1"/>
  <c r="G13" i="1"/>
  <c r="L97" i="1"/>
  <c r="H95" i="1"/>
  <c r="H97" i="1" l="1"/>
  <c r="H99" i="1" s="1"/>
  <c r="T95" i="1"/>
  <c r="I99" i="1" l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G95" i="1"/>
  <c r="T97" i="1"/>
</calcChain>
</file>

<file path=xl/sharedStrings.xml><?xml version="1.0" encoding="utf-8"?>
<sst xmlns="http://schemas.openxmlformats.org/spreadsheetml/2006/main" count="108" uniqueCount="107">
  <si>
    <t>Revenue</t>
  </si>
  <si>
    <t>4000 - Fundraising, Membership &amp; Program Revenue</t>
  </si>
  <si>
    <t>4000-10 - General Fundraising</t>
  </si>
  <si>
    <t>4000-20 - Other Membership</t>
  </si>
  <si>
    <t>4000-30 - Recurring Membership</t>
  </si>
  <si>
    <t>4000-40 - Ballot Access / Voter Registration</t>
  </si>
  <si>
    <t>4000-50 - Campaign/Candidate Support &amp; Training</t>
  </si>
  <si>
    <t>Total 4000 · Fundraising &amp; Membership</t>
  </si>
  <si>
    <t>4100 - Project Revenue - Restricted</t>
  </si>
  <si>
    <t>4100-10 - Building Fund</t>
  </si>
  <si>
    <t>4100-20 - Legal Fund</t>
  </si>
  <si>
    <t>Total 4100 · Project Revenue - Restricted</t>
  </si>
  <si>
    <t>4200 - Convention &amp; Special Events Revenue</t>
  </si>
  <si>
    <t>4200-10 - Convention Revenue - Restricted</t>
  </si>
  <si>
    <t>4200-20 - Convention Fundraising - Unrestricted</t>
  </si>
  <si>
    <t>Total 4200 - Convention &amp; Special Events</t>
  </si>
  <si>
    <t>4500 - Bequests</t>
  </si>
  <si>
    <t>4600 - Refunds of Contributions</t>
  </si>
  <si>
    <t>Total Revenue</t>
  </si>
  <si>
    <t>Expense</t>
  </si>
  <si>
    <t>7000 - Fundraising, Membership &amp; Program Expenses</t>
  </si>
  <si>
    <t>7000-10 - General Fundraising Expense</t>
  </si>
  <si>
    <t>7000-30 - Recurring Membership Expense</t>
  </si>
  <si>
    <t>7000-40 - Building Fundraising Expense</t>
  </si>
  <si>
    <t>7000-50 - Ballot Access Fundraising Expense</t>
  </si>
  <si>
    <t>7000-60 - Credit Card Fees</t>
  </si>
  <si>
    <t>7000-80 - Core Services</t>
  </si>
  <si>
    <t>7000-81 - Outreach &amp; Activism General Expense</t>
  </si>
  <si>
    <t>7000-83 - Membership Communications</t>
  </si>
  <si>
    <t>7000-85 - Campaign/Candidate Support &amp; Training</t>
  </si>
  <si>
    <t>7000-86 - Ballot Access Petitioning Expense</t>
  </si>
  <si>
    <t>7000-87 - Ballot Travel/Other</t>
  </si>
  <si>
    <t>7000-88 - Ballot Access Legal Expense</t>
  </si>
  <si>
    <t>7000-89 - Ballot Access Lobbying Expense</t>
  </si>
  <si>
    <t>Total 7000-80 - Core Services</t>
  </si>
  <si>
    <t>Total 7000 - Fundraising, Membership &amp; Program Expenses</t>
  </si>
  <si>
    <t>7200 - Conventions &amp; Special Events Expense</t>
  </si>
  <si>
    <t>7200-10 - Convention Expense - General</t>
  </si>
  <si>
    <t>7200-15 - Convention Expense - Travel &amp; Meals</t>
  </si>
  <si>
    <t>7200-20 - Convention Fundraising Expense</t>
  </si>
  <si>
    <t>Total 7200 - Conventions &amp; Special Events Expense</t>
  </si>
  <si>
    <t>8000 - Salary &amp; Related Expense</t>
  </si>
  <si>
    <t>8005 - Salary Bonus Sick &amp; Vac (Admin)</t>
  </si>
  <si>
    <t>8010 - Hourly wages (Admin Portion)</t>
  </si>
  <si>
    <t>8015 - Contractor Admin &amp; Internships</t>
  </si>
  <si>
    <t>8020 - Employer cont to P/R tax</t>
  </si>
  <si>
    <t>8030 - Employer cont to 401K &amp; Adm</t>
  </si>
  <si>
    <t>8040 - Fed &amp; State Unemployment</t>
  </si>
  <si>
    <t>8060 - Health Insurance</t>
  </si>
  <si>
    <t>8065 - Workers Comp Insurance</t>
  </si>
  <si>
    <t>8070 - Other Benefits, Goodwill, &amp; Training</t>
  </si>
  <si>
    <t>8080 - Payroll Service Fees</t>
  </si>
  <si>
    <t>Total 8000 - Salary &amp; Related Expense</t>
  </si>
  <si>
    <t>8100 - Admin &amp; Overhead Expense</t>
  </si>
  <si>
    <t>8110 - Office Supplies &amp; Capital Equipment</t>
  </si>
  <si>
    <t>8120 - Telephone &amp; Data Services</t>
  </si>
  <si>
    <t>8125 - Equipment Leases &amp; Maintenance</t>
  </si>
  <si>
    <t>8130 - Postage &amp; Shipping</t>
  </si>
  <si>
    <t>8140 - Travel, Meetings &amp; Meals</t>
  </si>
  <si>
    <t>8160 - Insurance D/O Cyber - Other</t>
  </si>
  <si>
    <t>8170 - Occupancy Expense</t>
  </si>
  <si>
    <t>8170-20 Utilities</t>
  </si>
  <si>
    <t>8170-30 Property Taxes, Fees &amp; Permits</t>
  </si>
  <si>
    <t>8170-40 Maintenance, Cleaning &amp; Repairs</t>
  </si>
  <si>
    <t>8170-50 Property / GL Insurance</t>
  </si>
  <si>
    <t>8170-60 Assoc Fee, Rent, Storage</t>
  </si>
  <si>
    <t>Total 8170 - Total Occupancy Expenses</t>
  </si>
  <si>
    <t>8180 - Printing &amp; Copying</t>
  </si>
  <si>
    <t>8190 - Software, Hardware, &amp; Other IT</t>
  </si>
  <si>
    <t>8195 - Other Expense &amp; Bank Fees</t>
  </si>
  <si>
    <t>Total 8100 - Admin &amp; Overhead Expenses</t>
  </si>
  <si>
    <t>8200 - Professional Services</t>
  </si>
  <si>
    <t>8210 - Legal</t>
  </si>
  <si>
    <t>8210-10 - Legal - General</t>
  </si>
  <si>
    <t>8210-20 - Legal - Proactive</t>
  </si>
  <si>
    <t>Total 8210 - Legal</t>
  </si>
  <si>
    <t>8220 - Accounting</t>
  </si>
  <si>
    <t>8230 - FEC Filing &amp; Consulting</t>
  </si>
  <si>
    <t>8240 - Computer Services</t>
  </si>
  <si>
    <t>8250 - Other Professional Services</t>
  </si>
  <si>
    <t>Total 8200 - Professional Services</t>
  </si>
  <si>
    <t>8300 - Depreciation Expense</t>
  </si>
  <si>
    <t>Total 8300 - Depreciation Expense</t>
  </si>
  <si>
    <t>Total 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</si>
  <si>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</si>
  <si>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</si>
  <si>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</si>
  <si>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</si>
  <si>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</si>
  <si>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</si>
  <si>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</si>
  <si>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</si>
  <si>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</si>
  <si>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</si>
  <si>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</si>
  <si>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</si>
  <si>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</si>
  <si>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Cash Flow</t>
  </si>
  <si>
    <t>Cash Reserve</t>
  </si>
  <si>
    <t>4000-70 - Historical Preservation</t>
  </si>
  <si>
    <t>7000-90 - Historical Preservation</t>
  </si>
  <si>
    <t>7000.70 - Store Expenses</t>
  </si>
  <si>
    <r>
      <t>2025 Budget</t>
    </r>
    <r>
      <rPr>
        <sz val="14"/>
        <color rgb="FF000000"/>
        <rFont val="Segoe UI Semilight"/>
        <family val="2"/>
      </rPr>
      <t xml:space="preserve"> Version 1.0</t>
    </r>
  </si>
  <si>
    <t>Exp Start:  $75000</t>
  </si>
  <si>
    <t>4810 - Nolan Building Rental</t>
  </si>
  <si>
    <t>4820 - Joint Fundraising Agreement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</si>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</sst>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4"/>
      <color rgb="FF000000"/>
      <name val="Segoe UI Semibold"/>
      <family val="2"/>
    </font>
    <font>
      <sz val="14"/>
      <color rgb="FF000000"/>
      <name val="Segoe UI Semilight"/>
      <family val="2"/>
    </font>
    <font>
      <b/>
      <sz val="10"/>
      <color rgb="FF000000"/>
      <name val="Segoe UI"/>
      <family val="2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topLeftCell="B9" workbookViewId="0">
      <selection activeCell="B40" sqref="B40"/>
    </sheetView>
  </sheetViews>
  <sheetFormatPr defaultRowHeight="15"/>
  <cols>
    <col min="3" max="3" width="53" bestFit="1" customWidth="1"/>
    <col min="4" max="4" width="42.5703125" bestFit="1" customWidth="1"/>
    <col min="6" max="6" width="13.5703125" customWidth="1"/>
    <col min="7" max="7" width="18.140625" customWidth="1"/>
    <col min="8" max="19" width="11.140625" style="8" customWidth="1"/>
    <col min="20" max="20" width="12.140625" bestFit="1" customWidth="1"/>
  </cols>
  <sheetData>
    <row r="1" spans="1:20" ht="15.4">
      <c r="A1" s="1"/>
      <c r="B1" s="1"/>
      <c r="C1" s="1"/>
      <c r="D1" s="1"/>
      <c r="E1" s="13"/>
      <c r="F1" s="13"/>
      <c r="G1" s="2"/>
    </row>
    <row r="2" spans="1:20" ht="20.25">
      <c r="A2" s="1"/>
      <c r="B2" s="15" t="s">
        <v>102</v>
      </c>
      <c r="C2" s="15"/>
      <c r="D2" s="15"/>
      <c r="E2" s="15"/>
      <c r="F2" s="15"/>
      <c r="G2" s="15"/>
    </row>
    <row r="3" spans="1:20" ht="15.4">
      <c r="A3" s="1"/>
      <c r="B3" s="1"/>
      <c r="C3" s="1"/>
      <c r="D3" s="1"/>
      <c r="E3" s="13"/>
      <c r="F3" s="13"/>
      <c r="G3" s="3"/>
    </row>
    <row r="4" spans="1:20" ht="15.4">
      <c r="A4" s="1"/>
      <c r="B4" s="1"/>
      <c r="C4" s="1"/>
      <c r="D4" s="1"/>
      <c r="E4" s="13"/>
      <c r="F4" s="13"/>
      <c r="G4" s="3"/>
    </row>
    <row r="5" spans="1:20" ht="15.4">
      <c r="A5" s="1"/>
      <c r="B5" s="1" t="s">
        <v>0</v>
      </c>
      <c r="C5" s="1"/>
      <c r="D5" s="1"/>
      <c r="E5" s="13"/>
      <c r="F5" s="13"/>
      <c r="G5" s="2"/>
    </row>
    <row r="6" spans="1:20" ht="15.4">
      <c r="A6" s="1"/>
      <c r="B6" s="1"/>
      <c r="C6" s="1" t="s">
        <v>1</v>
      </c>
      <c r="D6" s="1"/>
      <c r="E6" s="13"/>
      <c r="F6" s="13"/>
      <c r="G6" s="2"/>
      <c r="H6" s="8" t="s">
        <v>84</v>
      </c>
      <c r="I6" s="8" t="s">
        <v>85</v>
      </c>
      <c r="J6" s="8" t="s">
        <v>86</v>
      </c>
      <c r="K6" s="8" t="s">
        <v>87</v>
      </c>
      <c r="L6" s="8" t="s">
        <v>88</v>
      </c>
      <c r="M6" s="8" t="s">
        <v>89</v>
      </c>
      <c r="N6" s="8" t="s">
        <v>90</v>
      </c>
      <c r="O6" s="8" t="s">
        <v>91</v>
      </c>
      <c r="P6" s="8" t="s">
        <v>92</v>
      </c>
      <c r="Q6" s="8" t="s">
        <v>93</v>
      </c>
      <c r="R6" s="8" t="s">
        <v>94</v>
      </c>
      <c r="S6" s="8" t="s">
        <v>95</v>
      </c>
      <c r="T6" s="8" t="s">
        <v>96</v>
      </c>
    </row>
    <row r="7" spans="1:20" ht="15.4">
      <c r="A7" s="1"/>
      <c r="B7" s="1"/>
      <c r="C7" s="1"/>
      <c r="D7" s="1" t="s">
        <v>2</v>
      </c>
      <c r="E7" s="13"/>
      <c r="F7" s="13"/>
      <c r="G7" s="4">
        <f>T7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9">
        <f t="shared" ref="T7:T12" si="0">SUM(H7:S7)</f>
        <v>360000</v>
      </c>
    </row>
    <row r="8" spans="1:20" ht="15.4">
      <c r="A8" s="1"/>
      <c r="B8" s="1"/>
      <c r="C8" s="1"/>
      <c r="D8" s="1" t="s">
        <v>3</v>
      </c>
      <c r="E8" s="13"/>
      <c r="F8" s="13"/>
      <c r="G8" s="4">
        <f t="shared" ref="G8:G26" si="1">T8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9">
        <f t="shared" si="0"/>
        <v>180000</v>
      </c>
    </row>
    <row r="9" spans="1:20" ht="15.4">
      <c r="A9" s="1"/>
      <c r="B9" s="1"/>
      <c r="C9" s="1"/>
      <c r="D9" s="1" t="s">
        <v>4</v>
      </c>
      <c r="E9" s="13"/>
      <c r="F9" s="13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9">
        <f t="shared" si="0"/>
        <v>300000</v>
      </c>
    </row>
    <row r="10" spans="1:20" ht="15.4">
      <c r="A10" s="1"/>
      <c r="B10" s="1"/>
      <c r="C10" s="1"/>
      <c r="D10" s="1" t="s">
        <v>5</v>
      </c>
      <c r="E10" s="13"/>
      <c r="F10" s="13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9">
        <f t="shared" si="0"/>
        <v>30000</v>
      </c>
    </row>
    <row r="11" spans="1:20" ht="15.4">
      <c r="A11" s="1"/>
      <c r="B11" s="1"/>
      <c r="C11" s="1"/>
      <c r="D11" s="1" t="s">
        <v>6</v>
      </c>
      <c r="E11" s="13"/>
      <c r="F11" s="13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9">
        <f t="shared" si="0"/>
        <v>30000</v>
      </c>
    </row>
    <row r="12" spans="1:20" ht="15.4">
      <c r="A12" s="1"/>
      <c r="B12" s="1"/>
      <c r="C12" s="1"/>
      <c r="D12" s="1" t="s">
        <v>99</v>
      </c>
      <c r="E12" s="1"/>
      <c r="F12" s="1"/>
      <c r="G12" s="4">
        <f t="shared" si="1"/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f t="shared" si="0"/>
        <v>0</v>
      </c>
    </row>
    <row r="13" spans="1:20">
      <c r="A13" s="1"/>
      <c r="B13" s="1"/>
      <c r="C13" s="5" t="s">
        <v>7</v>
      </c>
      <c r="D13" s="5"/>
      <c r="E13" s="14"/>
      <c r="F13" s="14"/>
      <c r="G13" s="4">
        <f t="shared" si="1"/>
        <v>900000</v>
      </c>
      <c r="H13" s="9">
        <f t="shared" ref="H13:S13" si="2">SUM(H7:H12)</f>
        <v>75000</v>
      </c>
      <c r="I13" s="9">
        <f t="shared" si="2"/>
        <v>75000</v>
      </c>
      <c r="J13" s="9">
        <f t="shared" si="2"/>
        <v>75000</v>
      </c>
      <c r="K13" s="9">
        <f t="shared" si="2"/>
        <v>75000</v>
      </c>
      <c r="L13" s="9">
        <f t="shared" si="2"/>
        <v>75000</v>
      </c>
      <c r="M13" s="9">
        <f t="shared" si="2"/>
        <v>75000</v>
      </c>
      <c r="N13" s="9">
        <f t="shared" si="2"/>
        <v>75000</v>
      </c>
      <c r="O13" s="9">
        <f t="shared" si="2"/>
        <v>75000</v>
      </c>
      <c r="P13" s="9">
        <f t="shared" si="2"/>
        <v>75000</v>
      </c>
      <c r="Q13" s="9">
        <f t="shared" si="2"/>
        <v>75000</v>
      </c>
      <c r="R13" s="9">
        <f t="shared" si="2"/>
        <v>75000</v>
      </c>
      <c r="S13" s="9">
        <f t="shared" si="2"/>
        <v>75000</v>
      </c>
      <c r="T13" s="9">
        <f>SUM(T7:T12)</f>
        <v>900000</v>
      </c>
    </row>
    <row r="14" spans="1:20" ht="15.4">
      <c r="A14" s="1"/>
      <c r="B14" s="1"/>
      <c r="C14" s="1" t="s">
        <v>8</v>
      </c>
      <c r="D14" s="1"/>
      <c r="E14" s="13"/>
      <c r="F14" s="13"/>
      <c r="G14" s="6"/>
      <c r="T14" s="8"/>
    </row>
    <row r="15" spans="1:20" ht="15.4">
      <c r="A15" s="1"/>
      <c r="B15" s="1"/>
      <c r="C15" s="1"/>
      <c r="D15" s="1" t="s">
        <v>9</v>
      </c>
      <c r="E15" s="13"/>
      <c r="F15" s="13"/>
      <c r="G15" s="4">
        <f t="shared" si="1"/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f>SUM(H15:S15)</f>
        <v>0</v>
      </c>
    </row>
    <row r="16" spans="1:20" ht="15.4">
      <c r="A16" s="1"/>
      <c r="B16" s="1"/>
      <c r="C16" s="1"/>
      <c r="D16" s="1" t="s">
        <v>10</v>
      </c>
      <c r="E16" s="13"/>
      <c r="F16" s="13"/>
      <c r="G16" s="4">
        <f t="shared" si="1"/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f>SUM(H16:S16)</f>
        <v>0</v>
      </c>
    </row>
    <row r="17" spans="1:20">
      <c r="A17" s="1"/>
      <c r="B17" s="1"/>
      <c r="C17" s="5" t="s">
        <v>11</v>
      </c>
      <c r="D17" s="5"/>
      <c r="E17" s="14"/>
      <c r="F17" s="14"/>
      <c r="G17" s="4">
        <f t="shared" si="1"/>
        <v>0</v>
      </c>
      <c r="H17" s="9">
        <f>SUM(H15:H16)</f>
        <v>0</v>
      </c>
      <c r="I17" s="9">
        <f t="shared" ref="I17:T17" si="3">SUM(I15:I16)</f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 t="shared" si="3"/>
        <v>0</v>
      </c>
    </row>
    <row r="18" spans="1:20" ht="15.4">
      <c r="A18" s="1"/>
      <c r="B18" s="1"/>
      <c r="C18" s="1" t="s">
        <v>12</v>
      </c>
      <c r="D18" s="1"/>
      <c r="E18" s="13"/>
      <c r="F18" s="13"/>
      <c r="G18" s="6"/>
      <c r="T18" s="8"/>
    </row>
    <row r="19" spans="1:20" ht="15.4">
      <c r="A19" s="1"/>
      <c r="B19" s="1"/>
      <c r="C19" s="1"/>
      <c r="D19" s="1" t="s">
        <v>13</v>
      </c>
      <c r="E19" s="13"/>
      <c r="F19" s="13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f>L19</f>
        <v>0</v>
      </c>
    </row>
    <row r="20" spans="1:20" ht="15.4">
      <c r="A20" s="1"/>
      <c r="B20" s="1"/>
      <c r="C20" s="1"/>
      <c r="D20" s="1" t="s">
        <v>14</v>
      </c>
      <c r="E20" s="13"/>
      <c r="F20" s="13"/>
      <c r="G20" s="4">
        <f t="shared" si="1"/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f>L20</f>
        <v>0</v>
      </c>
    </row>
    <row r="21" spans="1:20" ht="15.4">
      <c r="A21" s="1"/>
      <c r="B21" s="1"/>
      <c r="C21" s="1" t="s">
        <v>15</v>
      </c>
      <c r="D21" s="1"/>
      <c r="E21" s="13"/>
      <c r="F21" s="13"/>
      <c r="G21" s="4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</row>
    <row r="22" spans="1:20" ht="15.4">
      <c r="A22" s="1"/>
      <c r="B22" s="1"/>
      <c r="C22" s="1" t="s">
        <v>16</v>
      </c>
      <c r="D22" s="1"/>
      <c r="E22" s="13"/>
      <c r="F22" s="13"/>
      <c r="G22" s="4">
        <f t="shared" si="1"/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f>SUM(H22:S22)</f>
        <v>0</v>
      </c>
    </row>
    <row r="23" spans="1:20" ht="15.4">
      <c r="A23" s="1"/>
      <c r="B23" s="1"/>
      <c r="C23" s="1" t="s">
        <v>17</v>
      </c>
      <c r="D23" s="1"/>
      <c r="E23" s="13"/>
      <c r="F23" s="13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SUM(H23:S23)</f>
        <v>0</v>
      </c>
    </row>
    <row r="24" spans="1:20" ht="15.4">
      <c r="A24" s="1"/>
      <c r="B24" s="1"/>
      <c r="C24" s="1" t="s">
        <v>104</v>
      </c>
      <c r="D24" s="1"/>
      <c r="E24" s="1"/>
      <c r="F24" s="1"/>
      <c r="G24" s="4">
        <f t="shared" ref="G24:G25" si="4">T24</f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f t="shared" ref="T24:T25" si="5">SUM(H24:S24)</f>
        <v>0</v>
      </c>
    </row>
    <row r="25" spans="1:20" ht="15.4">
      <c r="A25" s="1"/>
      <c r="B25" s="1"/>
      <c r="C25" s="1" t="s">
        <v>105</v>
      </c>
      <c r="D25" s="1"/>
      <c r="E25" s="1"/>
      <c r="F25" s="1"/>
      <c r="G25" s="4">
        <f t="shared" si="4"/>
        <v>220000</v>
      </c>
      <c r="H25" s="9">
        <v>50000</v>
      </c>
      <c r="I25" s="9">
        <v>40000</v>
      </c>
      <c r="J25" s="9">
        <v>30000</v>
      </c>
      <c r="K25" s="9">
        <v>20000</v>
      </c>
      <c r="L25" s="9">
        <v>10000</v>
      </c>
      <c r="M25" s="9">
        <v>10000</v>
      </c>
      <c r="N25" s="9">
        <v>10000</v>
      </c>
      <c r="O25" s="9">
        <v>10000</v>
      </c>
      <c r="P25" s="9">
        <v>10000</v>
      </c>
      <c r="Q25" s="9">
        <v>10000</v>
      </c>
      <c r="R25" s="9">
        <v>10000</v>
      </c>
      <c r="S25" s="9">
        <v>10000</v>
      </c>
      <c r="T25" s="9">
        <f t="shared" si="5"/>
        <v>220000</v>
      </c>
    </row>
    <row r="26" spans="1:20" ht="15.4">
      <c r="A26" s="1"/>
      <c r="B26" s="5" t="s">
        <v>18</v>
      </c>
      <c r="C26" s="5"/>
      <c r="D26" s="5"/>
      <c r="E26" s="14"/>
      <c r="F26" s="14"/>
      <c r="G26" s="4">
        <f t="shared" si="1"/>
        <v>1120000</v>
      </c>
      <c r="H26" s="9">
        <f>(SUM(H19:H25))+H17+H13</f>
        <v>125000</v>
      </c>
      <c r="I26" s="9">
        <f t="shared" ref="I26:T26" si="6">(SUM(I19:I25))+I17+I13</f>
        <v>115000</v>
      </c>
      <c r="J26" s="9">
        <f t="shared" si="6"/>
        <v>105000</v>
      </c>
      <c r="K26" s="9">
        <f t="shared" si="6"/>
        <v>95000</v>
      </c>
      <c r="L26" s="9">
        <f t="shared" si="6"/>
        <v>85000</v>
      </c>
      <c r="M26" s="9">
        <f t="shared" si="6"/>
        <v>85000</v>
      </c>
      <c r="N26" s="9">
        <f t="shared" si="6"/>
        <v>85000</v>
      </c>
      <c r="O26" s="9">
        <f t="shared" si="6"/>
        <v>85000</v>
      </c>
      <c r="P26" s="9">
        <f t="shared" si="6"/>
        <v>85000</v>
      </c>
      <c r="Q26" s="9">
        <f t="shared" si="6"/>
        <v>85000</v>
      </c>
      <c r="R26" s="9">
        <f t="shared" si="6"/>
        <v>85000</v>
      </c>
      <c r="S26" s="9">
        <f t="shared" si="6"/>
        <v>85000</v>
      </c>
      <c r="T26" s="9">
        <f t="shared" si="6"/>
        <v>1120000</v>
      </c>
    </row>
    <row r="27" spans="1:20" ht="15.4">
      <c r="A27" s="1"/>
      <c r="B27" s="1"/>
      <c r="C27" s="1"/>
      <c r="D27" s="1"/>
      <c r="E27" s="13"/>
      <c r="F27" s="13"/>
      <c r="G27" s="2"/>
    </row>
    <row r="28" spans="1:20" ht="15.4">
      <c r="A28" s="1"/>
      <c r="B28" s="1" t="s">
        <v>19</v>
      </c>
      <c r="C28" s="1"/>
      <c r="D28" s="1"/>
      <c r="E28" s="13"/>
      <c r="F28" s="13"/>
      <c r="G28" s="2"/>
      <c r="T28" s="8"/>
    </row>
    <row r="29" spans="1:20" ht="15.4">
      <c r="A29" s="1"/>
      <c r="B29" s="1"/>
      <c r="C29" s="1" t="s">
        <v>20</v>
      </c>
      <c r="D29" s="1"/>
      <c r="E29" s="13"/>
      <c r="F29" s="13"/>
      <c r="G29" s="2"/>
    </row>
    <row r="30" spans="1:20" ht="15.4">
      <c r="A30" s="1"/>
      <c r="B30" s="1"/>
      <c r="C30" s="1"/>
      <c r="D30" s="1" t="s">
        <v>21</v>
      </c>
      <c r="E30" s="13"/>
      <c r="F30" s="13"/>
      <c r="G30" s="7">
        <f t="shared" ref="G30:G81" si="7">T30</f>
        <v>68000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9">
        <f>SUM(H30:S30)</f>
        <v>68000</v>
      </c>
    </row>
    <row r="31" spans="1:20" ht="15.4">
      <c r="A31" s="1"/>
      <c r="B31" s="1"/>
      <c r="C31" s="1"/>
      <c r="D31" s="1" t="s">
        <v>101</v>
      </c>
      <c r="E31" s="13"/>
      <c r="F31" s="13"/>
      <c r="G31" s="7">
        <f t="shared" si="7"/>
        <v>24000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9">
        <f t="shared" ref="T31:T34" si="8">SUM(H31:S31)</f>
        <v>24000</v>
      </c>
    </row>
    <row r="32" spans="1:20" ht="15.4">
      <c r="A32" s="1"/>
      <c r="B32" s="1"/>
      <c r="C32" s="1"/>
      <c r="D32" s="1" t="s">
        <v>22</v>
      </c>
      <c r="E32" s="13"/>
      <c r="F32" s="13"/>
      <c r="G32" s="7">
        <f t="shared" si="7"/>
        <v>30000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9">
        <f t="shared" si="8"/>
        <v>30000</v>
      </c>
    </row>
    <row r="33" spans="1:20" ht="15.4">
      <c r="A33" s="1"/>
      <c r="B33" s="1"/>
      <c r="C33" s="1"/>
      <c r="D33" s="1" t="s">
        <v>23</v>
      </c>
      <c r="E33" s="13"/>
      <c r="F33" s="13"/>
      <c r="G33" s="7">
        <f t="shared" si="7"/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f t="shared" si="8"/>
        <v>0</v>
      </c>
    </row>
    <row r="34" spans="1:20" ht="15.4">
      <c r="A34" s="1"/>
      <c r="B34" s="1"/>
      <c r="C34" s="1"/>
      <c r="D34" s="1" t="s">
        <v>24</v>
      </c>
      <c r="E34" s="13"/>
      <c r="F34" s="13"/>
      <c r="G34" s="7">
        <f t="shared" si="7"/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f t="shared" si="8"/>
        <v>0</v>
      </c>
    </row>
    <row r="35" spans="1:20" ht="15.4">
      <c r="A35" s="1"/>
      <c r="B35" s="1"/>
      <c r="C35" s="1"/>
      <c r="D35" s="1" t="s">
        <v>25</v>
      </c>
      <c r="E35" s="13"/>
      <c r="F35" s="13"/>
      <c r="G35" s="7">
        <f t="shared" si="7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f>SUM(H35:S35)</f>
        <v>0</v>
      </c>
    </row>
    <row r="36" spans="1:20" ht="15.4">
      <c r="A36" s="1"/>
      <c r="B36" s="1"/>
      <c r="C36" s="1"/>
      <c r="D36" s="1" t="s">
        <v>26</v>
      </c>
      <c r="E36" s="13"/>
      <c r="F36" s="13"/>
      <c r="G36" s="7">
        <f t="shared" si="7"/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f>SUM(H36:S36)</f>
        <v>0</v>
      </c>
    </row>
    <row r="37" spans="1:20" ht="15.4">
      <c r="A37" s="1"/>
      <c r="B37" s="1"/>
      <c r="C37" s="1"/>
      <c r="D37" s="1"/>
      <c r="E37" s="13" t="s">
        <v>27</v>
      </c>
      <c r="F37" s="13"/>
      <c r="G37" s="7">
        <f>T37</f>
        <v>46000</v>
      </c>
      <c r="H37" s="9">
        <v>14000</v>
      </c>
      <c r="I37" s="9">
        <v>2000</v>
      </c>
      <c r="J37" s="9">
        <v>2000</v>
      </c>
      <c r="K37" s="9">
        <v>2000</v>
      </c>
      <c r="L37" s="9">
        <v>2000</v>
      </c>
      <c r="M37" s="9">
        <v>6000</v>
      </c>
      <c r="N37" s="9">
        <v>6000</v>
      </c>
      <c r="O37" s="9">
        <v>4000</v>
      </c>
      <c r="P37" s="9">
        <v>2000</v>
      </c>
      <c r="Q37" s="9">
        <v>2000</v>
      </c>
      <c r="R37" s="9">
        <v>2000</v>
      </c>
      <c r="S37" s="9">
        <v>2000</v>
      </c>
      <c r="T37" s="9">
        <f>SUM(H37:S37)</f>
        <v>46000</v>
      </c>
    </row>
    <row r="38" spans="1:20" ht="15.4">
      <c r="A38" s="1"/>
      <c r="B38" s="1"/>
      <c r="C38" s="1"/>
      <c r="D38" s="1"/>
      <c r="E38" s="13" t="s">
        <v>28</v>
      </c>
      <c r="F38" s="13"/>
      <c r="G38" s="7">
        <f t="shared" si="7"/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f t="shared" ref="T38:T48" si="9">SUM(H38:S38)</f>
        <v>0</v>
      </c>
    </row>
    <row r="39" spans="1:20" ht="15.4">
      <c r="A39" s="1"/>
      <c r="B39" s="1"/>
      <c r="C39" s="1"/>
      <c r="D39" s="1"/>
      <c r="E39" s="13" t="s">
        <v>29</v>
      </c>
      <c r="F39" s="13"/>
      <c r="G39" s="7">
        <f t="shared" si="7"/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f t="shared" si="9"/>
        <v>0</v>
      </c>
    </row>
    <row r="40" spans="1:20" ht="15.4">
      <c r="A40" s="1"/>
      <c r="B40" s="1" t="s">
        <v>106</v>
      </c>
      <c r="C40" s="1"/>
      <c r="D40" s="1"/>
      <c r="E40" s="13" t="s">
        <v>30</v>
      </c>
      <c r="F40" s="13"/>
      <c r="G40" s="7">
        <f t="shared" si="7"/>
        <v>90210</v>
      </c>
      <c r="H40" s="9">
        <v>0</v>
      </c>
      <c r="I40" s="9">
        <v>0</v>
      </c>
      <c r="J40" s="9">
        <v>0</v>
      </c>
      <c r="K40" s="9">
        <v>10000</v>
      </c>
      <c r="L40" s="9">
        <v>10000</v>
      </c>
      <c r="M40" s="9">
        <v>10000</v>
      </c>
      <c r="N40" s="9">
        <v>10000</v>
      </c>
      <c r="O40" s="9">
        <v>10000</v>
      </c>
      <c r="P40" s="9">
        <v>10000</v>
      </c>
      <c r="Q40" s="9">
        <v>10000</v>
      </c>
      <c r="R40" s="9">
        <v>10000</v>
      </c>
      <c r="S40" s="9">
        <v>10210</v>
      </c>
      <c r="T40" s="9">
        <f t="shared" si="9"/>
        <v>90210</v>
      </c>
    </row>
    <row r="41" spans="1:20" ht="15.4">
      <c r="A41" s="1"/>
      <c r="B41" s="1"/>
      <c r="C41" s="1"/>
      <c r="D41" s="1"/>
      <c r="E41" s="13" t="s">
        <v>31</v>
      </c>
      <c r="F41" s="13"/>
      <c r="G41" s="7">
        <f t="shared" si="7"/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f t="shared" si="9"/>
        <v>0</v>
      </c>
    </row>
    <row r="42" spans="1:20" ht="15.4">
      <c r="A42" s="1"/>
      <c r="B42" s="1"/>
      <c r="C42" s="1"/>
      <c r="D42" s="1"/>
      <c r="E42" s="13" t="s">
        <v>32</v>
      </c>
      <c r="F42" s="13"/>
      <c r="G42" s="7">
        <f t="shared" si="7"/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f t="shared" si="9"/>
        <v>0</v>
      </c>
    </row>
    <row r="43" spans="1:20" ht="15.4">
      <c r="A43" s="1"/>
      <c r="B43" s="1"/>
      <c r="C43" s="1"/>
      <c r="D43" s="1"/>
      <c r="E43" s="13" t="s">
        <v>33</v>
      </c>
      <c r="F43" s="13"/>
      <c r="G43" s="7">
        <f t="shared" si="7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f t="shared" si="9"/>
        <v>0</v>
      </c>
    </row>
    <row r="44" spans="1:20" ht="15.4">
      <c r="A44" s="1"/>
      <c r="B44" s="1"/>
      <c r="C44" s="1"/>
      <c r="D44" s="1"/>
      <c r="E44" s="1" t="s">
        <v>100</v>
      </c>
      <c r="F44" s="1"/>
      <c r="G44" s="7">
        <f t="shared" si="7"/>
        <v>4800</v>
      </c>
      <c r="H44" s="9">
        <v>400</v>
      </c>
      <c r="I44" s="9">
        <v>400</v>
      </c>
      <c r="J44" s="9">
        <v>400</v>
      </c>
      <c r="K44" s="9">
        <v>400</v>
      </c>
      <c r="L44" s="9">
        <v>400</v>
      </c>
      <c r="M44" s="9">
        <v>400</v>
      </c>
      <c r="N44" s="9">
        <v>400</v>
      </c>
      <c r="O44" s="9">
        <v>400</v>
      </c>
      <c r="P44" s="9">
        <v>400</v>
      </c>
      <c r="Q44" s="9">
        <v>400</v>
      </c>
      <c r="R44" s="9">
        <v>400</v>
      </c>
      <c r="S44" s="9">
        <v>400</v>
      </c>
      <c r="T44" s="9">
        <f t="shared" si="9"/>
        <v>4800</v>
      </c>
    </row>
    <row r="45" spans="1:20" ht="15.4">
      <c r="A45" s="1"/>
      <c r="B45" s="1"/>
      <c r="C45" s="1"/>
      <c r="D45" s="1" t="s">
        <v>34</v>
      </c>
      <c r="E45" s="13"/>
      <c r="F45" s="13"/>
      <c r="G45" s="7">
        <f t="shared" si="7"/>
        <v>141010</v>
      </c>
      <c r="H45" s="9">
        <f t="shared" ref="H45:R45" si="10">SUM(H37:H44)</f>
        <v>14400</v>
      </c>
      <c r="I45" s="9">
        <f t="shared" si="10"/>
        <v>2400</v>
      </c>
      <c r="J45" s="9">
        <f t="shared" si="10"/>
        <v>2400</v>
      </c>
      <c r="K45" s="9">
        <f t="shared" si="10"/>
        <v>12400</v>
      </c>
      <c r="L45" s="9">
        <f t="shared" si="10"/>
        <v>12400</v>
      </c>
      <c r="M45" s="9">
        <f t="shared" si="10"/>
        <v>16400</v>
      </c>
      <c r="N45" s="9">
        <f t="shared" si="10"/>
        <v>16400</v>
      </c>
      <c r="O45" s="9">
        <f t="shared" si="10"/>
        <v>14400</v>
      </c>
      <c r="P45" s="9">
        <f t="shared" si="10"/>
        <v>12400</v>
      </c>
      <c r="Q45" s="9">
        <f t="shared" si="10"/>
        <v>12400</v>
      </c>
      <c r="R45" s="9">
        <f t="shared" si="10"/>
        <v>12400</v>
      </c>
      <c r="S45" s="9">
        <f>SUM(S37:S44)</f>
        <v>12610</v>
      </c>
      <c r="T45" s="9">
        <f>SUM(H45:S45)</f>
        <v>141010</v>
      </c>
    </row>
    <row r="46" spans="1:20" ht="15.4">
      <c r="A46" s="1"/>
      <c r="B46" s="1"/>
      <c r="C46" s="5" t="s">
        <v>35</v>
      </c>
      <c r="D46" s="5"/>
      <c r="E46" s="14"/>
      <c r="F46" s="14"/>
      <c r="G46" s="7">
        <f t="shared" si="7"/>
        <v>263010</v>
      </c>
      <c r="H46" s="9">
        <f t="shared" ref="H46:S46" si="11">H45+H36+H35+H34+H33+H32+H31+H30</f>
        <v>23900</v>
      </c>
      <c r="I46" s="9">
        <f t="shared" si="11"/>
        <v>12900</v>
      </c>
      <c r="J46" s="9">
        <f t="shared" si="11"/>
        <v>11900</v>
      </c>
      <c r="K46" s="9">
        <f t="shared" si="11"/>
        <v>21900</v>
      </c>
      <c r="L46" s="9">
        <f t="shared" si="11"/>
        <v>22900</v>
      </c>
      <c r="M46" s="9">
        <f t="shared" si="11"/>
        <v>25900</v>
      </c>
      <c r="N46" s="9">
        <f t="shared" si="11"/>
        <v>25900</v>
      </c>
      <c r="O46" s="9">
        <f t="shared" si="11"/>
        <v>28900</v>
      </c>
      <c r="P46" s="9">
        <f t="shared" si="11"/>
        <v>21900</v>
      </c>
      <c r="Q46" s="9">
        <f t="shared" si="11"/>
        <v>21900</v>
      </c>
      <c r="R46" s="9">
        <f t="shared" si="11"/>
        <v>22900</v>
      </c>
      <c r="S46" s="9">
        <f t="shared" si="11"/>
        <v>22110</v>
      </c>
      <c r="T46" s="9">
        <f t="shared" si="9"/>
        <v>263010</v>
      </c>
    </row>
    <row r="47" spans="1:20" ht="15.4">
      <c r="A47" s="1"/>
      <c r="B47" s="1"/>
      <c r="C47" s="1" t="s">
        <v>36</v>
      </c>
      <c r="D47" s="1"/>
      <c r="E47" s="13"/>
      <c r="F47" s="13"/>
      <c r="G47" s="7"/>
    </row>
    <row r="48" spans="1:20" ht="15.4">
      <c r="A48" s="1"/>
      <c r="B48" s="1"/>
      <c r="C48" s="1"/>
      <c r="D48" s="1" t="s">
        <v>37</v>
      </c>
      <c r="E48" s="13"/>
      <c r="F48" s="13"/>
      <c r="G48" s="7">
        <f t="shared" si="7"/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f t="shared" si="9"/>
        <v>0</v>
      </c>
    </row>
    <row r="49" spans="1:20" ht="15.4">
      <c r="A49" s="1"/>
      <c r="B49" s="1"/>
      <c r="C49" s="1"/>
      <c r="D49" s="1" t="s">
        <v>38</v>
      </c>
      <c r="E49" s="13"/>
      <c r="F49" s="13"/>
      <c r="G49" s="7">
        <f t="shared" si="7"/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f t="shared" ref="T49:T50" si="12">SUM(H49:S49)</f>
        <v>0</v>
      </c>
    </row>
    <row r="50" spans="1:20" ht="15.4">
      <c r="A50" s="1"/>
      <c r="B50" s="1"/>
      <c r="C50" s="1"/>
      <c r="D50" s="1" t="s">
        <v>39</v>
      </c>
      <c r="E50" s="13"/>
      <c r="F50" s="13"/>
      <c r="G50" s="7">
        <f t="shared" si="7"/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f t="shared" si="12"/>
        <v>0</v>
      </c>
    </row>
    <row r="51" spans="1:20" ht="15.4">
      <c r="A51" s="1"/>
      <c r="B51" s="1"/>
      <c r="C51" s="5" t="s">
        <v>40</v>
      </c>
      <c r="D51" s="5"/>
      <c r="E51" s="14"/>
      <c r="F51" s="14"/>
      <c r="G51" s="7">
        <f t="shared" si="7"/>
        <v>0</v>
      </c>
      <c r="H51" s="9">
        <f>SUM(H48:H50)</f>
        <v>0</v>
      </c>
      <c r="I51" s="9">
        <f t="shared" ref="I51:T51" si="13">SUM(I48:I50)</f>
        <v>0</v>
      </c>
      <c r="J51" s="9">
        <f t="shared" si="13"/>
        <v>0</v>
      </c>
      <c r="K51" s="9">
        <f t="shared" si="13"/>
        <v>0</v>
      </c>
      <c r="L51" s="9">
        <v>0</v>
      </c>
      <c r="M51" s="9">
        <f t="shared" si="13"/>
        <v>0</v>
      </c>
      <c r="N51" s="9">
        <f t="shared" si="13"/>
        <v>0</v>
      </c>
      <c r="O51" s="9">
        <f t="shared" si="13"/>
        <v>0</v>
      </c>
      <c r="P51" s="9">
        <f t="shared" si="13"/>
        <v>0</v>
      </c>
      <c r="Q51" s="9">
        <f t="shared" si="13"/>
        <v>0</v>
      </c>
      <c r="R51" s="9">
        <f t="shared" si="13"/>
        <v>0</v>
      </c>
      <c r="S51" s="9">
        <f t="shared" si="13"/>
        <v>0</v>
      </c>
      <c r="T51" s="9">
        <f t="shared" si="13"/>
        <v>0</v>
      </c>
    </row>
    <row r="52" spans="1:20" ht="15.4">
      <c r="A52" s="1"/>
      <c r="B52" s="1"/>
      <c r="C52" s="1" t="s">
        <v>41</v>
      </c>
      <c r="D52" s="1"/>
      <c r="E52" s="13"/>
      <c r="F52" s="13"/>
      <c r="G52" s="7"/>
    </row>
    <row r="53" spans="1:20" ht="15.4">
      <c r="A53" s="1"/>
      <c r="B53" s="1"/>
      <c r="C53" s="1"/>
      <c r="D53" s="1" t="s">
        <v>42</v>
      </c>
      <c r="E53" s="13"/>
      <c r="F53" s="13"/>
      <c r="G53" s="7">
        <f t="shared" si="7"/>
        <v>348000</v>
      </c>
      <c r="H53" s="9">
        <v>26000</v>
      </c>
      <c r="I53" s="9">
        <v>26000</v>
      </c>
      <c r="J53" s="9">
        <v>26000</v>
      </c>
      <c r="K53" s="9">
        <v>30000</v>
      </c>
      <c r="L53" s="9">
        <v>30000</v>
      </c>
      <c r="M53" s="9">
        <v>30000</v>
      </c>
      <c r="N53" s="9">
        <v>30000</v>
      </c>
      <c r="O53" s="9">
        <v>30000</v>
      </c>
      <c r="P53" s="9">
        <v>30000</v>
      </c>
      <c r="Q53" s="9">
        <v>30000</v>
      </c>
      <c r="R53" s="9">
        <v>30000</v>
      </c>
      <c r="S53" s="9">
        <v>30000</v>
      </c>
      <c r="T53" s="9">
        <f t="shared" ref="T53:T62" si="14">SUM(H53:S53)</f>
        <v>348000</v>
      </c>
    </row>
    <row r="54" spans="1:20" ht="15.4">
      <c r="A54" s="1"/>
      <c r="B54" s="1"/>
      <c r="C54" s="1"/>
      <c r="D54" s="1" t="s">
        <v>43</v>
      </c>
      <c r="E54" s="13"/>
      <c r="F54" s="13"/>
      <c r="G54" s="7">
        <f t="shared" si="7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f t="shared" si="14"/>
        <v>0</v>
      </c>
    </row>
    <row r="55" spans="1:20" ht="15.4">
      <c r="A55" s="1"/>
      <c r="B55" s="1"/>
      <c r="C55" s="1"/>
      <c r="D55" s="1" t="s">
        <v>44</v>
      </c>
      <c r="E55" s="13"/>
      <c r="F55" s="13"/>
      <c r="G55" s="7">
        <f t="shared" si="7"/>
        <v>116400</v>
      </c>
      <c r="H55" s="9">
        <v>9700</v>
      </c>
      <c r="I55" s="9">
        <v>9700</v>
      </c>
      <c r="J55" s="9">
        <v>9700</v>
      </c>
      <c r="K55" s="9">
        <v>9700</v>
      </c>
      <c r="L55" s="9">
        <v>9700</v>
      </c>
      <c r="M55" s="9">
        <v>9700</v>
      </c>
      <c r="N55" s="9">
        <v>9700</v>
      </c>
      <c r="O55" s="9">
        <v>9700</v>
      </c>
      <c r="P55" s="9">
        <v>9700</v>
      </c>
      <c r="Q55" s="9">
        <v>9700</v>
      </c>
      <c r="R55" s="9">
        <v>9700</v>
      </c>
      <c r="S55" s="9">
        <v>9700</v>
      </c>
      <c r="T55" s="9">
        <f t="shared" si="14"/>
        <v>116400</v>
      </c>
    </row>
    <row r="56" spans="1:20" ht="15.4">
      <c r="A56" s="1"/>
      <c r="B56" s="1"/>
      <c r="C56" s="1"/>
      <c r="D56" s="1" t="s">
        <v>45</v>
      </c>
      <c r="E56" s="13"/>
      <c r="F56" s="13"/>
      <c r="G56" s="7">
        <f t="shared" si="7"/>
        <v>24000</v>
      </c>
      <c r="H56" s="9">
        <v>2000</v>
      </c>
      <c r="I56" s="9">
        <v>2000</v>
      </c>
      <c r="J56" s="9">
        <v>2000</v>
      </c>
      <c r="K56" s="9">
        <v>2000</v>
      </c>
      <c r="L56" s="9">
        <v>2000</v>
      </c>
      <c r="M56" s="9">
        <v>2000</v>
      </c>
      <c r="N56" s="9">
        <v>2000</v>
      </c>
      <c r="O56" s="9">
        <v>2000</v>
      </c>
      <c r="P56" s="9">
        <v>2000</v>
      </c>
      <c r="Q56" s="9">
        <v>2000</v>
      </c>
      <c r="R56" s="9">
        <v>2000</v>
      </c>
      <c r="S56" s="9">
        <v>2000</v>
      </c>
      <c r="T56" s="9">
        <f t="shared" si="14"/>
        <v>24000</v>
      </c>
    </row>
    <row r="57" spans="1:20" ht="15.4">
      <c r="A57" s="1"/>
      <c r="B57" s="1"/>
      <c r="C57" s="1"/>
      <c r="D57" s="1" t="s">
        <v>46</v>
      </c>
      <c r="E57" s="13"/>
      <c r="F57" s="13"/>
      <c r="G57" s="7">
        <f t="shared" si="7"/>
        <v>6000</v>
      </c>
      <c r="H57" s="9">
        <v>500</v>
      </c>
      <c r="I57" s="9">
        <v>500</v>
      </c>
      <c r="J57" s="9">
        <v>500</v>
      </c>
      <c r="K57" s="9">
        <v>500</v>
      </c>
      <c r="L57" s="9">
        <v>500</v>
      </c>
      <c r="M57" s="9">
        <v>500</v>
      </c>
      <c r="N57" s="9">
        <v>500</v>
      </c>
      <c r="O57" s="9">
        <v>500</v>
      </c>
      <c r="P57" s="9">
        <v>500</v>
      </c>
      <c r="Q57" s="9">
        <v>500</v>
      </c>
      <c r="R57" s="9">
        <v>500</v>
      </c>
      <c r="S57" s="9">
        <v>500</v>
      </c>
      <c r="T57" s="9">
        <f t="shared" si="14"/>
        <v>6000</v>
      </c>
    </row>
    <row r="58" spans="1:20" ht="15.4">
      <c r="A58" s="1"/>
      <c r="B58" s="1"/>
      <c r="C58" s="1"/>
      <c r="D58" s="1" t="s">
        <v>47</v>
      </c>
      <c r="E58" s="13"/>
      <c r="F58" s="13"/>
      <c r="G58" s="7">
        <f t="shared" si="7"/>
        <v>1800</v>
      </c>
      <c r="H58" s="9">
        <v>150</v>
      </c>
      <c r="I58" s="9">
        <v>150</v>
      </c>
      <c r="J58" s="9">
        <v>150</v>
      </c>
      <c r="K58" s="9">
        <v>150</v>
      </c>
      <c r="L58" s="9">
        <v>150</v>
      </c>
      <c r="M58" s="9">
        <v>150</v>
      </c>
      <c r="N58" s="9">
        <v>150</v>
      </c>
      <c r="O58" s="9">
        <v>150</v>
      </c>
      <c r="P58" s="9">
        <v>150</v>
      </c>
      <c r="Q58" s="9">
        <v>150</v>
      </c>
      <c r="R58" s="9">
        <v>150</v>
      </c>
      <c r="S58" s="9">
        <v>150</v>
      </c>
      <c r="T58" s="9">
        <f t="shared" si="14"/>
        <v>1800</v>
      </c>
    </row>
    <row r="59" spans="1:20" ht="15.4">
      <c r="A59" s="1"/>
      <c r="B59" s="1"/>
      <c r="C59" s="1"/>
      <c r="D59" s="1" t="s">
        <v>48</v>
      </c>
      <c r="E59" s="13"/>
      <c r="F59" s="13"/>
      <c r="G59" s="7">
        <f t="shared" si="7"/>
        <v>31200</v>
      </c>
      <c r="H59" s="9">
        <v>2600</v>
      </c>
      <c r="I59" s="9">
        <v>2600</v>
      </c>
      <c r="J59" s="9">
        <v>2600</v>
      </c>
      <c r="K59" s="9">
        <v>2600</v>
      </c>
      <c r="L59" s="9">
        <v>2600</v>
      </c>
      <c r="M59" s="9">
        <v>2600</v>
      </c>
      <c r="N59" s="9">
        <v>2600</v>
      </c>
      <c r="O59" s="9">
        <v>2600</v>
      </c>
      <c r="P59" s="9">
        <v>2600</v>
      </c>
      <c r="Q59" s="9">
        <v>2600</v>
      </c>
      <c r="R59" s="9">
        <v>2600</v>
      </c>
      <c r="S59" s="9">
        <v>2600</v>
      </c>
      <c r="T59" s="9">
        <f t="shared" si="14"/>
        <v>31200</v>
      </c>
    </row>
    <row r="60" spans="1:20" ht="15.4">
      <c r="A60" s="1"/>
      <c r="B60" s="1"/>
      <c r="C60" s="1"/>
      <c r="D60" s="1" t="s">
        <v>49</v>
      </c>
      <c r="E60" s="13"/>
      <c r="F60" s="13"/>
      <c r="G60" s="7">
        <f t="shared" si="7"/>
        <v>1800</v>
      </c>
      <c r="H60" s="9">
        <v>150</v>
      </c>
      <c r="I60" s="9">
        <v>150</v>
      </c>
      <c r="J60" s="9">
        <v>150</v>
      </c>
      <c r="K60" s="9">
        <v>150</v>
      </c>
      <c r="L60" s="9">
        <v>150</v>
      </c>
      <c r="M60" s="9">
        <v>150</v>
      </c>
      <c r="N60" s="9">
        <v>150</v>
      </c>
      <c r="O60" s="9">
        <v>150</v>
      </c>
      <c r="P60" s="9">
        <v>150</v>
      </c>
      <c r="Q60" s="9">
        <v>150</v>
      </c>
      <c r="R60" s="9">
        <v>150</v>
      </c>
      <c r="S60" s="9">
        <v>150</v>
      </c>
      <c r="T60" s="9">
        <f t="shared" si="14"/>
        <v>1800</v>
      </c>
    </row>
    <row r="61" spans="1:20" ht="15.4">
      <c r="A61" s="1"/>
      <c r="B61" s="1"/>
      <c r="C61" s="1"/>
      <c r="D61" s="1" t="s">
        <v>50</v>
      </c>
      <c r="E61" s="13"/>
      <c r="F61" s="13"/>
      <c r="G61" s="7">
        <f t="shared" si="7"/>
        <v>600</v>
      </c>
      <c r="H61" s="9">
        <v>50</v>
      </c>
      <c r="I61" s="9">
        <v>50</v>
      </c>
      <c r="J61" s="9">
        <v>50</v>
      </c>
      <c r="K61" s="9">
        <v>50</v>
      </c>
      <c r="L61" s="9">
        <v>50</v>
      </c>
      <c r="M61" s="9">
        <v>50</v>
      </c>
      <c r="N61" s="9">
        <v>50</v>
      </c>
      <c r="O61" s="9">
        <v>50</v>
      </c>
      <c r="P61" s="9">
        <v>50</v>
      </c>
      <c r="Q61" s="9">
        <v>50</v>
      </c>
      <c r="R61" s="9">
        <v>50</v>
      </c>
      <c r="S61" s="9">
        <v>50</v>
      </c>
      <c r="T61" s="9">
        <f t="shared" si="14"/>
        <v>600</v>
      </c>
    </row>
    <row r="62" spans="1:20" ht="15.4">
      <c r="A62" s="1"/>
      <c r="B62" s="1"/>
      <c r="C62" s="1"/>
      <c r="D62" s="1" t="s">
        <v>51</v>
      </c>
      <c r="E62" s="13"/>
      <c r="F62" s="13"/>
      <c r="G62" s="7">
        <f t="shared" si="7"/>
        <v>20400</v>
      </c>
      <c r="H62" s="9">
        <v>1700</v>
      </c>
      <c r="I62" s="9">
        <v>1700</v>
      </c>
      <c r="J62" s="9">
        <v>1700</v>
      </c>
      <c r="K62" s="9">
        <v>1700</v>
      </c>
      <c r="L62" s="9">
        <v>1700</v>
      </c>
      <c r="M62" s="9">
        <v>1700</v>
      </c>
      <c r="N62" s="9">
        <v>1700</v>
      </c>
      <c r="O62" s="9">
        <v>1700</v>
      </c>
      <c r="P62" s="9">
        <v>1700</v>
      </c>
      <c r="Q62" s="9">
        <v>1700</v>
      </c>
      <c r="R62" s="9">
        <v>1700</v>
      </c>
      <c r="S62" s="9">
        <v>1700</v>
      </c>
      <c r="T62" s="9">
        <f t="shared" si="14"/>
        <v>20400</v>
      </c>
    </row>
    <row r="63" spans="1:20" ht="15.4">
      <c r="A63" s="5"/>
      <c r="B63" s="5"/>
      <c r="C63" s="5" t="s">
        <v>52</v>
      </c>
      <c r="D63" s="5"/>
      <c r="E63" s="14"/>
      <c r="F63" s="14"/>
      <c r="G63" s="7">
        <f t="shared" si="7"/>
        <v>550200</v>
      </c>
      <c r="H63" s="9">
        <f>SUM(H53:H62)</f>
        <v>42850</v>
      </c>
      <c r="I63" s="9">
        <f t="shared" ref="I63:S63" si="15">SUM(I53:I62)</f>
        <v>42850</v>
      </c>
      <c r="J63" s="9">
        <f t="shared" si="15"/>
        <v>42850</v>
      </c>
      <c r="K63" s="9">
        <f t="shared" si="15"/>
        <v>46850</v>
      </c>
      <c r="L63" s="9">
        <f t="shared" si="15"/>
        <v>46850</v>
      </c>
      <c r="M63" s="9">
        <f t="shared" si="15"/>
        <v>46850</v>
      </c>
      <c r="N63" s="9">
        <f t="shared" si="15"/>
        <v>46850</v>
      </c>
      <c r="O63" s="9">
        <f t="shared" si="15"/>
        <v>46850</v>
      </c>
      <c r="P63" s="9">
        <f t="shared" si="15"/>
        <v>46850</v>
      </c>
      <c r="Q63" s="9">
        <f t="shared" si="15"/>
        <v>46850</v>
      </c>
      <c r="R63" s="9">
        <f t="shared" si="15"/>
        <v>46850</v>
      </c>
      <c r="S63" s="9">
        <f t="shared" si="15"/>
        <v>46850</v>
      </c>
      <c r="T63" s="9">
        <f>SUM(T53:T62)</f>
        <v>550200</v>
      </c>
    </row>
    <row r="64" spans="1:20" ht="15.4">
      <c r="A64" s="1"/>
      <c r="B64" s="1"/>
      <c r="C64" s="1" t="s">
        <v>53</v>
      </c>
      <c r="D64" s="1"/>
      <c r="E64" s="13"/>
      <c r="F64" s="13"/>
      <c r="G64" s="7"/>
    </row>
    <row r="65" spans="1:20" ht="15.4">
      <c r="A65" s="1"/>
      <c r="B65" s="1"/>
      <c r="C65" s="1"/>
      <c r="D65" s="1" t="s">
        <v>54</v>
      </c>
      <c r="E65" s="13"/>
      <c r="F65" s="13"/>
      <c r="G65" s="7">
        <f t="shared" si="7"/>
        <v>900</v>
      </c>
      <c r="H65" s="9">
        <v>75</v>
      </c>
      <c r="I65" s="9">
        <v>75</v>
      </c>
      <c r="J65" s="9">
        <v>75</v>
      </c>
      <c r="K65" s="9">
        <v>75</v>
      </c>
      <c r="L65" s="9">
        <v>75</v>
      </c>
      <c r="M65" s="9">
        <v>75</v>
      </c>
      <c r="N65" s="9">
        <v>75</v>
      </c>
      <c r="O65" s="9">
        <v>75</v>
      </c>
      <c r="P65" s="9">
        <v>75</v>
      </c>
      <c r="Q65" s="9">
        <v>75</v>
      </c>
      <c r="R65" s="9">
        <v>75</v>
      </c>
      <c r="S65" s="9">
        <v>75</v>
      </c>
      <c r="T65" s="9">
        <f t="shared" ref="T65:T70" si="16">SUM(H65:S65)</f>
        <v>900</v>
      </c>
    </row>
    <row r="66" spans="1:20" ht="15.4">
      <c r="A66" s="1"/>
      <c r="B66" s="1"/>
      <c r="C66" s="1"/>
      <c r="D66" s="1" t="s">
        <v>55</v>
      </c>
      <c r="E66" s="13"/>
      <c r="F66" s="13"/>
      <c r="G66" s="7">
        <f t="shared" si="7"/>
        <v>5280</v>
      </c>
      <c r="H66" s="9">
        <v>440</v>
      </c>
      <c r="I66" s="9">
        <v>440</v>
      </c>
      <c r="J66" s="9">
        <v>440</v>
      </c>
      <c r="K66" s="9">
        <v>440</v>
      </c>
      <c r="L66" s="9">
        <v>440</v>
      </c>
      <c r="M66" s="9">
        <v>440</v>
      </c>
      <c r="N66" s="9">
        <v>440</v>
      </c>
      <c r="O66" s="9">
        <v>440</v>
      </c>
      <c r="P66" s="9">
        <v>440</v>
      </c>
      <c r="Q66" s="9">
        <v>440</v>
      </c>
      <c r="R66" s="9">
        <v>440</v>
      </c>
      <c r="S66" s="9">
        <v>440</v>
      </c>
      <c r="T66" s="9">
        <f t="shared" si="16"/>
        <v>5280</v>
      </c>
    </row>
    <row r="67" spans="1:20" ht="15.4">
      <c r="A67" s="1"/>
      <c r="B67" s="1"/>
      <c r="C67" s="1"/>
      <c r="D67" s="1" t="s">
        <v>56</v>
      </c>
      <c r="E67" s="13"/>
      <c r="F67" s="13"/>
      <c r="G67" s="7">
        <f t="shared" si="7"/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f t="shared" si="16"/>
        <v>0</v>
      </c>
    </row>
    <row r="68" spans="1:20" ht="15.4">
      <c r="A68" s="1"/>
      <c r="B68" s="1"/>
      <c r="C68" s="1"/>
      <c r="D68" s="1" t="s">
        <v>57</v>
      </c>
      <c r="E68" s="13"/>
      <c r="F68" s="13"/>
      <c r="G68" s="7">
        <f t="shared" si="7"/>
        <v>17800</v>
      </c>
      <c r="H68" s="9">
        <v>800</v>
      </c>
      <c r="I68" s="9">
        <v>800</v>
      </c>
      <c r="J68" s="9">
        <v>800</v>
      </c>
      <c r="K68" s="9">
        <v>800</v>
      </c>
      <c r="L68" s="9">
        <v>2300</v>
      </c>
      <c r="M68" s="9">
        <v>800</v>
      </c>
      <c r="N68" s="9">
        <v>6000</v>
      </c>
      <c r="O68" s="9">
        <v>800</v>
      </c>
      <c r="P68" s="9">
        <v>2300</v>
      </c>
      <c r="Q68" s="9">
        <v>800</v>
      </c>
      <c r="R68" s="9">
        <v>800</v>
      </c>
      <c r="S68" s="9">
        <v>800</v>
      </c>
      <c r="T68" s="9">
        <f t="shared" si="16"/>
        <v>17800</v>
      </c>
    </row>
    <row r="69" spans="1:20">
      <c r="A69" s="1"/>
      <c r="B69" s="1"/>
      <c r="C69" s="1"/>
      <c r="D69" s="1" t="s">
        <v>58</v>
      </c>
      <c r="E69" s="13"/>
      <c r="F69" s="13"/>
      <c r="G69" s="7">
        <f t="shared" si="7"/>
        <v>17000</v>
      </c>
      <c r="H69" s="9">
        <v>0</v>
      </c>
      <c r="I69" s="9">
        <v>0</v>
      </c>
      <c r="J69" s="9">
        <v>0</v>
      </c>
      <c r="K69" s="9">
        <v>0</v>
      </c>
      <c r="L69" s="9">
        <v>1500</v>
      </c>
      <c r="M69" s="9">
        <v>7000</v>
      </c>
      <c r="N69" s="9">
        <v>0</v>
      </c>
      <c r="O69" s="9">
        <v>0</v>
      </c>
      <c r="P69" s="9">
        <v>0</v>
      </c>
      <c r="Q69" s="9">
        <v>0</v>
      </c>
      <c r="R69" s="9">
        <v>1500</v>
      </c>
      <c r="S69" s="9">
        <v>7000</v>
      </c>
      <c r="T69" s="9">
        <f t="shared" si="16"/>
        <v>17000</v>
      </c>
    </row>
    <row r="70" spans="1:20">
      <c r="A70" s="1"/>
      <c r="B70" s="1"/>
      <c r="C70" s="1"/>
      <c r="D70" s="1" t="s">
        <v>59</v>
      </c>
      <c r="E70" s="13"/>
      <c r="F70" s="13"/>
      <c r="G70" s="7">
        <f t="shared" si="7"/>
        <v>16000</v>
      </c>
      <c r="H70" s="9">
        <v>0</v>
      </c>
      <c r="I70" s="9">
        <v>0</v>
      </c>
      <c r="J70" s="9">
        <v>0</v>
      </c>
      <c r="K70" s="9">
        <v>16000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f t="shared" si="16"/>
        <v>16000</v>
      </c>
    </row>
    <row r="71" spans="1:20">
      <c r="A71" s="1"/>
      <c r="B71" s="1"/>
      <c r="C71" s="1"/>
      <c r="D71" s="1" t="s">
        <v>60</v>
      </c>
      <c r="E71" s="13"/>
      <c r="F71" s="13"/>
      <c r="G71" s="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A72" s="1"/>
      <c r="B72" s="1"/>
      <c r="C72" s="1"/>
      <c r="D72" s="1"/>
      <c r="E72" s="13" t="s">
        <v>61</v>
      </c>
      <c r="F72" s="13"/>
      <c r="G72" s="7">
        <f t="shared" si="7"/>
        <v>3600</v>
      </c>
      <c r="H72" s="9">
        <v>300</v>
      </c>
      <c r="I72" s="9">
        <v>300</v>
      </c>
      <c r="J72" s="9">
        <v>300</v>
      </c>
      <c r="K72" s="9">
        <v>300</v>
      </c>
      <c r="L72" s="9">
        <v>300</v>
      </c>
      <c r="M72" s="9">
        <v>300</v>
      </c>
      <c r="N72" s="9">
        <v>300</v>
      </c>
      <c r="O72" s="9">
        <v>300</v>
      </c>
      <c r="P72" s="9">
        <v>300</v>
      </c>
      <c r="Q72" s="9">
        <v>300</v>
      </c>
      <c r="R72" s="9">
        <v>300</v>
      </c>
      <c r="S72" s="9">
        <v>300</v>
      </c>
      <c r="T72" s="9">
        <f t="shared" ref="T72:T81" si="17">SUM(H72:S72)</f>
        <v>3600</v>
      </c>
    </row>
    <row r="73" spans="1:20">
      <c r="A73" s="1"/>
      <c r="B73" s="1"/>
      <c r="C73" s="1"/>
      <c r="D73" s="1"/>
      <c r="E73" s="13" t="s">
        <v>62</v>
      </c>
      <c r="F73" s="13"/>
      <c r="G73" s="7">
        <f t="shared" si="7"/>
        <v>11850</v>
      </c>
      <c r="H73" s="9">
        <v>0</v>
      </c>
      <c r="I73" s="9">
        <v>0</v>
      </c>
      <c r="J73" s="9">
        <v>0</v>
      </c>
      <c r="K73" s="9">
        <v>1200</v>
      </c>
      <c r="L73" s="9">
        <v>0</v>
      </c>
      <c r="M73" s="9">
        <v>6000</v>
      </c>
      <c r="N73" s="9">
        <v>0</v>
      </c>
      <c r="O73" s="9">
        <v>650</v>
      </c>
      <c r="P73" s="9">
        <v>0</v>
      </c>
      <c r="Q73" s="9">
        <v>0</v>
      </c>
      <c r="R73" s="9">
        <v>0</v>
      </c>
      <c r="S73" s="9">
        <v>4000</v>
      </c>
      <c r="T73" s="9">
        <f t="shared" si="17"/>
        <v>11850</v>
      </c>
    </row>
    <row r="74" spans="1:20">
      <c r="A74" s="1"/>
      <c r="B74" s="1"/>
      <c r="C74" s="1"/>
      <c r="D74" s="1"/>
      <c r="E74" s="13" t="s">
        <v>63</v>
      </c>
      <c r="F74" s="13"/>
      <c r="G74" s="7">
        <f t="shared" si="7"/>
        <v>540</v>
      </c>
      <c r="H74" s="9">
        <v>45</v>
      </c>
      <c r="I74" s="9">
        <v>45</v>
      </c>
      <c r="J74" s="9">
        <v>45</v>
      </c>
      <c r="K74" s="9">
        <v>45</v>
      </c>
      <c r="L74" s="9">
        <v>45</v>
      </c>
      <c r="M74" s="9">
        <v>45</v>
      </c>
      <c r="N74" s="9">
        <v>45</v>
      </c>
      <c r="O74" s="9">
        <v>45</v>
      </c>
      <c r="P74" s="9">
        <v>45</v>
      </c>
      <c r="Q74" s="9">
        <v>45</v>
      </c>
      <c r="R74" s="9">
        <v>45</v>
      </c>
      <c r="S74" s="9">
        <v>45</v>
      </c>
      <c r="T74" s="9">
        <f t="shared" si="17"/>
        <v>540</v>
      </c>
    </row>
    <row r="75" spans="1:20">
      <c r="A75" s="1"/>
      <c r="B75" s="1"/>
      <c r="C75" s="1"/>
      <c r="D75" s="1"/>
      <c r="E75" s="13" t="s">
        <v>64</v>
      </c>
      <c r="F75" s="13"/>
      <c r="G75" s="7">
        <f t="shared" si="7"/>
        <v>4200</v>
      </c>
      <c r="H75" s="9">
        <v>0</v>
      </c>
      <c r="I75" s="9">
        <v>0</v>
      </c>
      <c r="J75" s="9">
        <v>0</v>
      </c>
      <c r="K75" s="9">
        <v>4200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f t="shared" si="17"/>
        <v>4200</v>
      </c>
    </row>
    <row r="76" spans="1:20">
      <c r="A76" s="1"/>
      <c r="B76" s="1"/>
      <c r="C76" s="1"/>
      <c r="D76" s="1"/>
      <c r="E76" s="13" t="s">
        <v>65</v>
      </c>
      <c r="F76" s="13"/>
      <c r="G76" s="7">
        <f t="shared" si="7"/>
        <v>2520</v>
      </c>
      <c r="H76" s="9">
        <v>210</v>
      </c>
      <c r="I76" s="9">
        <v>210</v>
      </c>
      <c r="J76" s="9">
        <v>210</v>
      </c>
      <c r="K76" s="9">
        <v>210</v>
      </c>
      <c r="L76" s="9">
        <v>210</v>
      </c>
      <c r="M76" s="9">
        <v>210</v>
      </c>
      <c r="N76" s="9">
        <v>210</v>
      </c>
      <c r="O76" s="9">
        <v>210</v>
      </c>
      <c r="P76" s="9">
        <v>210</v>
      </c>
      <c r="Q76" s="9">
        <v>210</v>
      </c>
      <c r="R76" s="9">
        <v>210</v>
      </c>
      <c r="S76" s="9">
        <v>210</v>
      </c>
      <c r="T76" s="9">
        <f t="shared" si="17"/>
        <v>2520</v>
      </c>
    </row>
    <row r="77" spans="1:20">
      <c r="A77" s="1"/>
      <c r="B77" s="1"/>
      <c r="C77" s="1"/>
      <c r="D77" s="1" t="s">
        <v>66</v>
      </c>
      <c r="E77" s="13"/>
      <c r="F77" s="13"/>
      <c r="G77" s="7">
        <f t="shared" si="7"/>
        <v>22710</v>
      </c>
      <c r="H77" s="9">
        <f>SUM(H72:H76)</f>
        <v>555</v>
      </c>
      <c r="I77" s="9">
        <f t="shared" ref="I77:S77" si="18">SUM(I72:I76)</f>
        <v>555</v>
      </c>
      <c r="J77" s="9">
        <f t="shared" si="18"/>
        <v>555</v>
      </c>
      <c r="K77" s="9">
        <f t="shared" si="18"/>
        <v>5955</v>
      </c>
      <c r="L77" s="9">
        <f t="shared" si="18"/>
        <v>555</v>
      </c>
      <c r="M77" s="9">
        <f t="shared" si="18"/>
        <v>6555</v>
      </c>
      <c r="N77" s="9">
        <f t="shared" si="18"/>
        <v>555</v>
      </c>
      <c r="O77" s="9">
        <f t="shared" si="18"/>
        <v>1205</v>
      </c>
      <c r="P77" s="9">
        <f t="shared" si="18"/>
        <v>555</v>
      </c>
      <c r="Q77" s="9">
        <f t="shared" si="18"/>
        <v>555</v>
      </c>
      <c r="R77" s="9">
        <f t="shared" si="18"/>
        <v>555</v>
      </c>
      <c r="S77" s="9">
        <f t="shared" si="18"/>
        <v>4555</v>
      </c>
      <c r="T77" s="9">
        <f t="shared" si="17"/>
        <v>22710</v>
      </c>
    </row>
    <row r="78" spans="1:20">
      <c r="A78" s="1"/>
      <c r="B78" s="1"/>
      <c r="C78" s="1"/>
      <c r="D78" s="1" t="s">
        <v>67</v>
      </c>
      <c r="E78" s="13"/>
      <c r="F78" s="13"/>
      <c r="G78" s="7">
        <f t="shared" si="7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f t="shared" si="17"/>
        <v>0</v>
      </c>
    </row>
    <row r="79" spans="1:20">
      <c r="A79" s="1"/>
      <c r="B79" s="1"/>
      <c r="C79" s="1"/>
      <c r="D79" s="1" t="s">
        <v>68</v>
      </c>
      <c r="E79" s="13"/>
      <c r="F79" s="13"/>
      <c r="G79" s="7">
        <f t="shared" si="7"/>
        <v>38500</v>
      </c>
      <c r="H79" s="9">
        <v>2500</v>
      </c>
      <c r="I79" s="9">
        <v>2500</v>
      </c>
      <c r="J79" s="9">
        <v>2500</v>
      </c>
      <c r="K79" s="9">
        <v>6000</v>
      </c>
      <c r="L79" s="9">
        <v>3000</v>
      </c>
      <c r="M79" s="9">
        <v>3000</v>
      </c>
      <c r="N79" s="9">
        <v>3000</v>
      </c>
      <c r="O79" s="9">
        <v>4000</v>
      </c>
      <c r="P79" s="9">
        <v>3000</v>
      </c>
      <c r="Q79" s="9">
        <v>3000</v>
      </c>
      <c r="R79" s="9">
        <v>3000</v>
      </c>
      <c r="S79" s="9">
        <v>3000</v>
      </c>
      <c r="T79" s="9">
        <f t="shared" si="17"/>
        <v>38500</v>
      </c>
    </row>
    <row r="80" spans="1:20">
      <c r="A80" s="1"/>
      <c r="B80" s="1"/>
      <c r="C80" s="1"/>
      <c r="D80" s="1" t="s">
        <v>69</v>
      </c>
      <c r="E80" s="13"/>
      <c r="F80" s="13"/>
      <c r="G80" s="7">
        <f t="shared" si="7"/>
        <v>10200</v>
      </c>
      <c r="H80" s="9">
        <v>850</v>
      </c>
      <c r="I80" s="9">
        <v>850</v>
      </c>
      <c r="J80" s="9">
        <v>850</v>
      </c>
      <c r="K80" s="9">
        <v>850</v>
      </c>
      <c r="L80" s="9">
        <v>850</v>
      </c>
      <c r="M80" s="9">
        <v>850</v>
      </c>
      <c r="N80" s="9">
        <v>850</v>
      </c>
      <c r="O80" s="9">
        <v>850</v>
      </c>
      <c r="P80" s="9">
        <v>850</v>
      </c>
      <c r="Q80" s="9">
        <v>850</v>
      </c>
      <c r="R80" s="9">
        <v>850</v>
      </c>
      <c r="S80" s="9">
        <v>850</v>
      </c>
      <c r="T80" s="9">
        <f t="shared" si="17"/>
        <v>10200</v>
      </c>
    </row>
    <row r="81" spans="1:20">
      <c r="A81" s="1"/>
      <c r="B81" s="1"/>
      <c r="C81" s="5" t="s">
        <v>70</v>
      </c>
      <c r="D81" s="5"/>
      <c r="E81" s="14"/>
      <c r="F81" s="14"/>
      <c r="G81" s="7">
        <f t="shared" si="7"/>
        <v>128390</v>
      </c>
      <c r="H81" s="9">
        <f>H80+H79+H78+H77+H70+H69+H68+H67+H66+H65</f>
        <v>5220</v>
      </c>
      <c r="I81" s="9">
        <f t="shared" ref="I81:S81" si="19">I80+I79+I78+I77+I70+I69+I68+I67+I66+I65</f>
        <v>5220</v>
      </c>
      <c r="J81" s="9">
        <f t="shared" si="19"/>
        <v>5220</v>
      </c>
      <c r="K81" s="9">
        <f t="shared" si="19"/>
        <v>30120</v>
      </c>
      <c r="L81" s="9">
        <f t="shared" si="19"/>
        <v>8720</v>
      </c>
      <c r="M81" s="9">
        <f t="shared" si="19"/>
        <v>18720</v>
      </c>
      <c r="N81" s="9">
        <f t="shared" si="19"/>
        <v>10920</v>
      </c>
      <c r="O81" s="9">
        <f t="shared" si="19"/>
        <v>7370</v>
      </c>
      <c r="P81" s="9">
        <f t="shared" si="19"/>
        <v>7220</v>
      </c>
      <c r="Q81" s="9">
        <f t="shared" si="19"/>
        <v>5720</v>
      </c>
      <c r="R81" s="9">
        <f t="shared" si="19"/>
        <v>7220</v>
      </c>
      <c r="S81" s="9">
        <f t="shared" si="19"/>
        <v>16720</v>
      </c>
      <c r="T81" s="9">
        <f t="shared" si="17"/>
        <v>128390</v>
      </c>
    </row>
    <row r="82" spans="1:20">
      <c r="A82" s="1"/>
      <c r="B82" s="1"/>
      <c r="C82" s="1" t="s">
        <v>71</v>
      </c>
      <c r="D82" s="1"/>
      <c r="E82" s="13"/>
      <c r="F82" s="13"/>
      <c r="G82" s="7"/>
    </row>
    <row r="83" spans="1:20">
      <c r="A83" s="1"/>
      <c r="B83" s="1"/>
      <c r="C83" s="1"/>
      <c r="D83" s="1" t="s">
        <v>72</v>
      </c>
      <c r="E83" s="13"/>
      <c r="F83" s="13"/>
      <c r="G83" s="7"/>
    </row>
    <row r="84" spans="1:20">
      <c r="A84" s="1"/>
      <c r="B84" s="1"/>
      <c r="C84" s="1"/>
      <c r="D84" s="1"/>
      <c r="E84" s="13" t="s">
        <v>73</v>
      </c>
      <c r="F84" s="13"/>
      <c r="G84" s="7">
        <f>T84</f>
        <v>54200</v>
      </c>
      <c r="H84" s="9">
        <v>4500</v>
      </c>
      <c r="I84" s="9">
        <v>4500</v>
      </c>
      <c r="J84" s="9">
        <v>4500</v>
      </c>
      <c r="K84" s="9">
        <v>4700</v>
      </c>
      <c r="L84" s="9">
        <v>4500</v>
      </c>
      <c r="M84" s="9">
        <v>4500</v>
      </c>
      <c r="N84" s="9">
        <v>4500</v>
      </c>
      <c r="O84" s="9">
        <v>4500</v>
      </c>
      <c r="P84" s="9">
        <v>4500</v>
      </c>
      <c r="Q84" s="9">
        <v>4500</v>
      </c>
      <c r="R84" s="9">
        <v>4500</v>
      </c>
      <c r="S84" s="9">
        <v>4500</v>
      </c>
      <c r="T84" s="9">
        <f>SUM(H84:S84)</f>
        <v>54200</v>
      </c>
    </row>
    <row r="85" spans="1:20">
      <c r="A85" s="1"/>
      <c r="B85" s="1"/>
      <c r="C85" s="1"/>
      <c r="D85" s="1"/>
      <c r="E85" s="13" t="s">
        <v>74</v>
      </c>
      <c r="F85" s="13"/>
      <c r="G85" s="7">
        <f t="shared" ref="G85:G95" si="20">T85</f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f t="shared" ref="T85:T95" si="21">SUM(H85:S85)</f>
        <v>0</v>
      </c>
    </row>
    <row r="86" spans="1:20">
      <c r="A86" s="1"/>
      <c r="B86" s="1"/>
      <c r="C86" s="1"/>
      <c r="D86" s="1" t="s">
        <v>75</v>
      </c>
      <c r="E86" s="13"/>
      <c r="F86" s="13"/>
      <c r="G86" s="7">
        <f t="shared" si="20"/>
        <v>54200</v>
      </c>
      <c r="H86" s="9">
        <f>SUM(H84:H85)</f>
        <v>4500</v>
      </c>
      <c r="I86" s="9">
        <f t="shared" ref="I86:S86" si="22">SUM(I84:I85)</f>
        <v>4500</v>
      </c>
      <c r="J86" s="9">
        <f t="shared" si="22"/>
        <v>4500</v>
      </c>
      <c r="K86" s="9">
        <f t="shared" si="22"/>
        <v>4700</v>
      </c>
      <c r="L86" s="9">
        <f t="shared" si="22"/>
        <v>4500</v>
      </c>
      <c r="M86" s="9">
        <f t="shared" si="22"/>
        <v>4500</v>
      </c>
      <c r="N86" s="9">
        <f t="shared" si="22"/>
        <v>4500</v>
      </c>
      <c r="O86" s="9">
        <f t="shared" si="22"/>
        <v>4500</v>
      </c>
      <c r="P86" s="9">
        <f t="shared" si="22"/>
        <v>4500</v>
      </c>
      <c r="Q86" s="9">
        <f t="shared" si="22"/>
        <v>4500</v>
      </c>
      <c r="R86" s="9">
        <f t="shared" si="22"/>
        <v>4500</v>
      </c>
      <c r="S86" s="9">
        <f t="shared" si="22"/>
        <v>4500</v>
      </c>
      <c r="T86" s="9">
        <f t="shared" si="21"/>
        <v>54200</v>
      </c>
    </row>
    <row r="87" spans="1:20">
      <c r="A87" s="1"/>
      <c r="B87" s="1"/>
      <c r="C87" s="1"/>
      <c r="D87" s="1" t="s">
        <v>76</v>
      </c>
      <c r="E87" s="13"/>
      <c r="F87" s="13"/>
      <c r="G87" s="7">
        <f t="shared" si="20"/>
        <v>54500</v>
      </c>
      <c r="H87" s="9">
        <v>4500</v>
      </c>
      <c r="I87" s="9">
        <v>3000</v>
      </c>
      <c r="J87" s="9">
        <v>3000</v>
      </c>
      <c r="K87" s="9">
        <v>24000</v>
      </c>
      <c r="L87" s="9">
        <v>2500</v>
      </c>
      <c r="M87" s="9">
        <v>2500</v>
      </c>
      <c r="N87" s="9">
        <v>2500</v>
      </c>
      <c r="O87" s="9">
        <v>2500</v>
      </c>
      <c r="P87" s="9">
        <v>2500</v>
      </c>
      <c r="Q87" s="9">
        <v>2500</v>
      </c>
      <c r="R87" s="9">
        <v>2500</v>
      </c>
      <c r="S87" s="9">
        <v>2500</v>
      </c>
      <c r="T87" s="9">
        <f t="shared" si="21"/>
        <v>54500</v>
      </c>
    </row>
    <row r="88" spans="1:20">
      <c r="A88" s="1"/>
      <c r="B88" s="1"/>
      <c r="C88" s="1"/>
      <c r="D88" s="1" t="s">
        <v>77</v>
      </c>
      <c r="E88" s="13"/>
      <c r="F88" s="13"/>
      <c r="G88" s="7">
        <f t="shared" si="20"/>
        <v>24000</v>
      </c>
      <c r="H88" s="9">
        <v>2000</v>
      </c>
      <c r="I88" s="9">
        <v>2000</v>
      </c>
      <c r="J88" s="9">
        <v>2000</v>
      </c>
      <c r="K88" s="9">
        <v>2000</v>
      </c>
      <c r="L88" s="9">
        <v>2000</v>
      </c>
      <c r="M88" s="9">
        <v>2000</v>
      </c>
      <c r="N88" s="9">
        <v>2000</v>
      </c>
      <c r="O88" s="9">
        <v>2000</v>
      </c>
      <c r="P88" s="9">
        <v>2000</v>
      </c>
      <c r="Q88" s="9">
        <v>2000</v>
      </c>
      <c r="R88" s="9">
        <v>2000</v>
      </c>
      <c r="S88" s="9">
        <v>2000</v>
      </c>
      <c r="T88" s="9">
        <f t="shared" si="21"/>
        <v>24000</v>
      </c>
    </row>
    <row r="89" spans="1:20">
      <c r="A89" s="1"/>
      <c r="B89" s="1"/>
      <c r="C89" s="1"/>
      <c r="D89" s="1" t="s">
        <v>78</v>
      </c>
      <c r="E89" s="13"/>
      <c r="F89" s="13"/>
      <c r="G89" s="7">
        <f t="shared" si="20"/>
        <v>20500</v>
      </c>
      <c r="H89" s="9">
        <v>3000</v>
      </c>
      <c r="I89" s="9">
        <v>3000</v>
      </c>
      <c r="J89" s="9">
        <v>3000</v>
      </c>
      <c r="K89" s="9">
        <v>2500</v>
      </c>
      <c r="L89" s="9">
        <v>2500</v>
      </c>
      <c r="M89" s="9">
        <v>1500</v>
      </c>
      <c r="N89" s="9">
        <v>1500</v>
      </c>
      <c r="O89" s="9">
        <v>1500</v>
      </c>
      <c r="P89" s="9">
        <v>500</v>
      </c>
      <c r="Q89" s="9">
        <v>500</v>
      </c>
      <c r="R89" s="9">
        <v>500</v>
      </c>
      <c r="S89" s="9">
        <v>500</v>
      </c>
      <c r="T89" s="9">
        <f t="shared" si="21"/>
        <v>20500</v>
      </c>
    </row>
    <row r="90" spans="1:20">
      <c r="A90" s="1"/>
      <c r="B90" s="1"/>
      <c r="C90" s="1"/>
      <c r="D90" s="1" t="s">
        <v>79</v>
      </c>
      <c r="E90" s="13"/>
      <c r="F90" s="13"/>
      <c r="G90" s="7">
        <f t="shared" si="20"/>
        <v>1200</v>
      </c>
      <c r="H90" s="9">
        <v>100</v>
      </c>
      <c r="I90" s="9">
        <v>100</v>
      </c>
      <c r="J90" s="9">
        <v>100</v>
      </c>
      <c r="K90" s="9">
        <v>100</v>
      </c>
      <c r="L90" s="9">
        <v>100</v>
      </c>
      <c r="M90" s="9">
        <v>100</v>
      </c>
      <c r="N90" s="9">
        <v>100</v>
      </c>
      <c r="O90" s="9">
        <v>100</v>
      </c>
      <c r="P90" s="9">
        <v>100</v>
      </c>
      <c r="Q90" s="9">
        <v>100</v>
      </c>
      <c r="R90" s="9">
        <v>100</v>
      </c>
      <c r="S90" s="9">
        <v>100</v>
      </c>
      <c r="T90" s="9">
        <f t="shared" si="21"/>
        <v>1200</v>
      </c>
    </row>
    <row r="91" spans="1:20">
      <c r="A91" s="1"/>
      <c r="B91" s="5"/>
      <c r="C91" s="5" t="s">
        <v>80</v>
      </c>
      <c r="D91" s="5"/>
      <c r="E91" s="14"/>
      <c r="F91" s="14"/>
      <c r="G91" s="7">
        <f t="shared" si="20"/>
        <v>154400</v>
      </c>
      <c r="H91" s="9">
        <f>SUM(H86:H90)</f>
        <v>14100</v>
      </c>
      <c r="I91" s="9">
        <f t="shared" ref="I91:S91" si="23">SUM(I86:I90)</f>
        <v>12600</v>
      </c>
      <c r="J91" s="9">
        <f t="shared" si="23"/>
        <v>12600</v>
      </c>
      <c r="K91" s="9">
        <f t="shared" si="23"/>
        <v>33300</v>
      </c>
      <c r="L91" s="9">
        <f t="shared" si="23"/>
        <v>11600</v>
      </c>
      <c r="M91" s="9">
        <f t="shared" si="23"/>
        <v>10600</v>
      </c>
      <c r="N91" s="9">
        <f t="shared" si="23"/>
        <v>10600</v>
      </c>
      <c r="O91" s="9">
        <f t="shared" si="23"/>
        <v>10600</v>
      </c>
      <c r="P91" s="9">
        <f t="shared" si="23"/>
        <v>9600</v>
      </c>
      <c r="Q91" s="9">
        <f t="shared" si="23"/>
        <v>9600</v>
      </c>
      <c r="R91" s="9">
        <f t="shared" si="23"/>
        <v>9600</v>
      </c>
      <c r="S91" s="9">
        <f t="shared" si="23"/>
        <v>9600</v>
      </c>
      <c r="T91" s="9">
        <f t="shared" si="21"/>
        <v>154400</v>
      </c>
    </row>
    <row r="92" spans="1:20">
      <c r="A92" s="1"/>
      <c r="B92" s="1"/>
      <c r="C92" s="1" t="s">
        <v>81</v>
      </c>
      <c r="D92" s="1"/>
      <c r="E92" s="13"/>
      <c r="F92" s="13"/>
      <c r="G92" s="7"/>
    </row>
    <row r="93" spans="1:20">
      <c r="A93" s="1"/>
      <c r="B93" s="1"/>
      <c r="C93" s="1"/>
      <c r="D93" s="1" t="s">
        <v>81</v>
      </c>
      <c r="E93" s="13"/>
      <c r="F93" s="13"/>
      <c r="G93" s="7">
        <f t="shared" si="20"/>
        <v>24000</v>
      </c>
      <c r="H93" s="9">
        <v>2000</v>
      </c>
      <c r="I93" s="9">
        <v>2000</v>
      </c>
      <c r="J93" s="9">
        <v>2000</v>
      </c>
      <c r="K93" s="9">
        <v>2000</v>
      </c>
      <c r="L93" s="9">
        <v>2000</v>
      </c>
      <c r="M93" s="9">
        <v>2000</v>
      </c>
      <c r="N93" s="9">
        <v>2000</v>
      </c>
      <c r="O93" s="9">
        <v>2000</v>
      </c>
      <c r="P93" s="9">
        <v>2000</v>
      </c>
      <c r="Q93" s="9">
        <v>2000</v>
      </c>
      <c r="R93" s="9">
        <v>2000</v>
      </c>
      <c r="S93" s="9">
        <v>2000</v>
      </c>
      <c r="T93" s="9">
        <f t="shared" si="21"/>
        <v>24000</v>
      </c>
    </row>
    <row r="94" spans="1:20">
      <c r="A94" s="5"/>
      <c r="B94" s="5"/>
      <c r="C94" s="5" t="s">
        <v>82</v>
      </c>
      <c r="D94" s="5"/>
      <c r="E94" s="14"/>
      <c r="F94" s="14"/>
      <c r="G94" s="7">
        <f t="shared" si="20"/>
        <v>24000</v>
      </c>
      <c r="H94" s="9">
        <f>SUM(H93)</f>
        <v>2000</v>
      </c>
      <c r="I94" s="9">
        <f t="shared" ref="I94:S94" si="24">SUM(I93)</f>
        <v>2000</v>
      </c>
      <c r="J94" s="9">
        <f t="shared" si="24"/>
        <v>2000</v>
      </c>
      <c r="K94" s="9">
        <f t="shared" si="24"/>
        <v>2000</v>
      </c>
      <c r="L94" s="9">
        <f t="shared" si="24"/>
        <v>2000</v>
      </c>
      <c r="M94" s="9">
        <f t="shared" si="24"/>
        <v>2000</v>
      </c>
      <c r="N94" s="9">
        <f t="shared" si="24"/>
        <v>2000</v>
      </c>
      <c r="O94" s="9">
        <f t="shared" si="24"/>
        <v>2000</v>
      </c>
      <c r="P94" s="9">
        <f t="shared" si="24"/>
        <v>2000</v>
      </c>
      <c r="Q94" s="9">
        <f t="shared" si="24"/>
        <v>2000</v>
      </c>
      <c r="R94" s="9">
        <f t="shared" si="24"/>
        <v>2000</v>
      </c>
      <c r="S94" s="9">
        <f t="shared" si="24"/>
        <v>2000</v>
      </c>
      <c r="T94" s="9">
        <f t="shared" si="21"/>
        <v>24000</v>
      </c>
    </row>
    <row r="95" spans="1:20">
      <c r="A95" s="1"/>
      <c r="B95" s="5" t="s">
        <v>83</v>
      </c>
      <c r="C95" s="1"/>
      <c r="D95" s="1"/>
      <c r="E95" s="13"/>
      <c r="F95" s="13"/>
      <c r="G95" s="7">
        <f t="shared" si="20"/>
        <v>1120000</v>
      </c>
      <c r="H95" s="9">
        <f t="shared" ref="H95:R95" si="25">H94+H91+H81+H63+H46+H51</f>
        <v>88070</v>
      </c>
      <c r="I95" s="9">
        <f t="shared" si="25"/>
        <v>75570</v>
      </c>
      <c r="J95" s="9">
        <f t="shared" si="25"/>
        <v>74570</v>
      </c>
      <c r="K95" s="9">
        <f t="shared" si="25"/>
        <v>134170</v>
      </c>
      <c r="L95" s="9">
        <f t="shared" si="25"/>
        <v>92070</v>
      </c>
      <c r="M95" s="9">
        <f t="shared" si="25"/>
        <v>104070</v>
      </c>
      <c r="N95" s="9">
        <f t="shared" si="25"/>
        <v>96270</v>
      </c>
      <c r="O95" s="9">
        <f t="shared" si="25"/>
        <v>95720</v>
      </c>
      <c r="P95" s="9">
        <f t="shared" si="25"/>
        <v>87570</v>
      </c>
      <c r="Q95" s="9">
        <f t="shared" si="25"/>
        <v>86070</v>
      </c>
      <c r="R95" s="9">
        <f t="shared" si="25"/>
        <v>88570</v>
      </c>
      <c r="S95" s="9">
        <f>S94+S91+S81+S63+S46+S51</f>
        <v>97280</v>
      </c>
      <c r="T95" s="9">
        <f t="shared" si="21"/>
        <v>1120000</v>
      </c>
    </row>
    <row r="96" spans="1:20">
      <c r="A96" s="1"/>
      <c r="B96" s="1"/>
      <c r="C96" s="1"/>
      <c r="D96" s="1"/>
      <c r="E96" s="13"/>
      <c r="F96" s="13"/>
      <c r="G96" s="2"/>
    </row>
    <row r="97" spans="1:20">
      <c r="A97" s="1"/>
      <c r="B97" s="1"/>
      <c r="C97" s="1"/>
      <c r="D97" s="1"/>
      <c r="E97" s="13"/>
      <c r="F97" s="13"/>
      <c r="G97" s="11" t="s">
        <v>97</v>
      </c>
      <c r="H97" s="12">
        <f t="shared" ref="H97:T97" si="26">H26-H95</f>
        <v>36930</v>
      </c>
      <c r="I97" s="12">
        <f t="shared" si="26"/>
        <v>39430</v>
      </c>
      <c r="J97" s="12">
        <f t="shared" si="26"/>
        <v>30430</v>
      </c>
      <c r="K97" s="12">
        <f t="shared" si="26"/>
        <v>-39170</v>
      </c>
      <c r="L97" s="12">
        <f t="shared" si="26"/>
        <v>-7070</v>
      </c>
      <c r="M97" s="12">
        <f t="shared" si="26"/>
        <v>-19070</v>
      </c>
      <c r="N97" s="12">
        <f t="shared" si="26"/>
        <v>-11270</v>
      </c>
      <c r="O97" s="12">
        <f t="shared" si="26"/>
        <v>-10720</v>
      </c>
      <c r="P97" s="12">
        <f t="shared" si="26"/>
        <v>-2570</v>
      </c>
      <c r="Q97" s="12">
        <f t="shared" si="26"/>
        <v>-1070</v>
      </c>
      <c r="R97" s="12">
        <f t="shared" si="26"/>
        <v>-3570</v>
      </c>
      <c r="S97" s="12">
        <f t="shared" si="26"/>
        <v>-12280</v>
      </c>
      <c r="T97" s="12">
        <f t="shared" si="26"/>
        <v>0</v>
      </c>
    </row>
    <row r="98" spans="1:20">
      <c r="A98" s="1"/>
      <c r="B98" s="1"/>
      <c r="C98" s="1"/>
      <c r="D98" s="1"/>
      <c r="E98" s="13"/>
      <c r="F98" s="13"/>
      <c r="G98" s="2"/>
    </row>
    <row r="99" spans="1:20">
      <c r="A99" s="1"/>
      <c r="B99" s="1"/>
      <c r="C99" s="1"/>
      <c r="D99" s="1"/>
      <c r="E99" s="13" t="s">
        <v>103</v>
      </c>
      <c r="F99" s="13"/>
      <c r="G99" s="2" t="s">
        <v>98</v>
      </c>
      <c r="H99" s="10">
        <f>75000+H97</f>
        <v>111930</v>
      </c>
      <c r="I99" s="10">
        <f>H99+I97</f>
        <v>151360</v>
      </c>
      <c r="J99" s="10">
        <f t="shared" ref="J99:S99" si="27">I99+J97</f>
        <v>181790</v>
      </c>
      <c r="K99" s="10">
        <f t="shared" si="27"/>
        <v>142620</v>
      </c>
      <c r="L99" s="10">
        <f t="shared" si="27"/>
        <v>135550</v>
      </c>
      <c r="M99" s="10">
        <f t="shared" si="27"/>
        <v>116480</v>
      </c>
      <c r="N99" s="10">
        <f t="shared" si="27"/>
        <v>105210</v>
      </c>
      <c r="O99" s="10">
        <f t="shared" si="27"/>
        <v>94490</v>
      </c>
      <c r="P99" s="10">
        <f t="shared" si="27"/>
        <v>91920</v>
      </c>
      <c r="Q99" s="10">
        <f t="shared" si="27"/>
        <v>90850</v>
      </c>
      <c r="R99" s="10">
        <f t="shared" si="27"/>
        <v>87280</v>
      </c>
      <c r="S99" s="10">
        <f t="shared" si="27"/>
        <v>75000</v>
      </c>
      <c r="T99" s="10"/>
    </row>
    <row r="100" spans="1:20">
      <c r="A100" s="1"/>
      <c r="B100" s="1"/>
      <c r="C100" s="1"/>
      <c r="D100" s="1"/>
      <c r="E100" s="13"/>
      <c r="F100" s="13"/>
      <c r="G100" s="2"/>
    </row>
    <row r="101" spans="1:20">
      <c r="A101" s="1"/>
      <c r="B101" s="1"/>
      <c r="C101" s="1"/>
      <c r="D101" s="1"/>
      <c r="E101" s="13"/>
      <c r="F101" s="13"/>
      <c r="G101" s="2"/>
    </row>
    <row r="102" spans="1:20">
      <c r="A102" s="1"/>
      <c r="B102" s="1"/>
      <c r="C102" s="1"/>
      <c r="D102" s="1"/>
      <c r="E102" s="13"/>
      <c r="F102" s="13"/>
      <c r="G102" s="2"/>
    </row>
    <row r="103" spans="1:20">
      <c r="A103" s="1"/>
      <c r="B103" s="1"/>
      <c r="C103" s="1"/>
      <c r="D103" s="1"/>
      <c r="E103" s="13"/>
      <c r="F103" s="13"/>
      <c r="G103" s="2"/>
    </row>
    <row r="104" spans="1:20">
      <c r="A104" s="1"/>
      <c r="B104" s="1"/>
      <c r="C104" s="1"/>
      <c r="D104" s="1"/>
      <c r="E104" s="13"/>
      <c r="F104" s="13"/>
      <c r="G104" s="2"/>
    </row>
    <row r="105" spans="1:20">
      <c r="A105" s="1"/>
      <c r="B105" s="1"/>
      <c r="C105" s="1"/>
      <c r="D105" s="1"/>
      <c r="E105" s="13"/>
      <c r="F105" s="13"/>
      <c r="G105" s="2"/>
    </row>
    <row r="106" spans="1:20">
      <c r="A106" s="1"/>
      <c r="B106" s="1"/>
      <c r="C106" s="1"/>
      <c r="D106" s="1"/>
      <c r="E106" s="13"/>
      <c r="F106" s="13"/>
      <c r="G106" s="2"/>
    </row>
    <row r="107" spans="1:20">
      <c r="A107" s="1"/>
      <c r="B107" s="1"/>
      <c r="C107" s="1"/>
      <c r="D107" s="1"/>
      <c r="E107" s="13"/>
      <c r="F107" s="13"/>
      <c r="G107" s="2"/>
    </row>
    <row r="108" spans="1:20">
      <c r="A108" s="1"/>
      <c r="B108" s="1"/>
      <c r="C108" s="1"/>
      <c r="D108" s="1"/>
      <c r="E108" s="13"/>
      <c r="F108" s="13"/>
      <c r="G108" s="2"/>
    </row>
    <row r="109" spans="1:20">
      <c r="A109" s="1"/>
      <c r="B109" s="1"/>
      <c r="C109" s="1"/>
      <c r="D109" s="1"/>
      <c r="E109" s="13"/>
      <c r="F109" s="13"/>
      <c r="G109" s="2"/>
    </row>
    <row r="110" spans="1:20">
      <c r="A110" s="1"/>
      <c r="B110" s="1"/>
      <c r="C110" s="1"/>
      <c r="D110" s="1"/>
      <c r="E110" s="13"/>
      <c r="F110" s="13"/>
      <c r="G110" s="2"/>
    </row>
    <row r="111" spans="1:20">
      <c r="A111" s="1"/>
      <c r="B111" s="1"/>
      <c r="C111" s="1"/>
      <c r="D111" s="1"/>
      <c r="E111" s="13"/>
      <c r="F111" s="13"/>
      <c r="G111" s="2"/>
    </row>
    <row r="112" spans="1:20">
      <c r="A112" s="2"/>
      <c r="B112" s="1"/>
      <c r="C112" s="1"/>
      <c r="D112" s="1"/>
      <c r="E112" s="13"/>
      <c r="F112" s="13"/>
      <c r="G112" s="2"/>
    </row>
    <row r="113" spans="1:7">
      <c r="A113" s="2"/>
      <c r="B113" s="1"/>
      <c r="C113" s="1"/>
      <c r="D113" s="1"/>
      <c r="E113" s="13"/>
      <c r="F113" s="13"/>
      <c r="G113" s="2"/>
    </row>
    <row r="114" spans="1:7">
      <c r="A114" s="2"/>
      <c r="B114" s="1"/>
      <c r="C114" s="1"/>
      <c r="D114" s="1"/>
      <c r="E114" s="13"/>
      <c r="F114" s="13"/>
      <c r="G114" s="2"/>
    </row>
    <row r="115" spans="1:7">
      <c r="A115" s="2"/>
      <c r="B115" s="1"/>
      <c r="C115" s="1"/>
      <c r="D115" s="1"/>
      <c r="E115" s="13"/>
      <c r="F115" s="13"/>
      <c r="G115" s="2"/>
    </row>
    <row r="116" spans="1:7">
      <c r="A116" s="2"/>
      <c r="B116" s="1"/>
      <c r="C116" s="1"/>
      <c r="D116" s="1"/>
      <c r="E116" s="13"/>
      <c r="F116" s="13"/>
      <c r="G116" s="2"/>
    </row>
    <row r="117" spans="1:7">
      <c r="A117" s="2"/>
      <c r="B117" s="1"/>
      <c r="C117" s="1"/>
      <c r="D117" s="1"/>
      <c r="E117" s="13"/>
      <c r="F117" s="13"/>
      <c r="G117" s="2"/>
    </row>
    <row r="118" spans="1:7">
      <c r="A118" s="1"/>
      <c r="B118" s="1"/>
      <c r="C118" s="1"/>
      <c r="D118" s="1"/>
      <c r="E118" s="13"/>
      <c r="F118" s="13"/>
      <c r="G118" s="2"/>
    </row>
  </sheetData>
  <mergeCells count="114">
    <mergeCell ref="E1:F1"/>
    <mergeCell ref="B2:G2"/>
    <mergeCell ref="E3:F3"/>
    <mergeCell ref="E4:F4"/>
    <mergeCell ref="E5:F5"/>
    <mergeCell ref="E6:F6"/>
    <mergeCell ref="E14:F14"/>
    <mergeCell ref="E15:F15"/>
    <mergeCell ref="E16:F16"/>
    <mergeCell ref="E17:F17"/>
    <mergeCell ref="E18:F18"/>
    <mergeCell ref="E19:F19"/>
    <mergeCell ref="E7:F7"/>
    <mergeCell ref="E8:F8"/>
    <mergeCell ref="E9:F9"/>
    <mergeCell ref="E10:F10"/>
    <mergeCell ref="E11:F11"/>
    <mergeCell ref="E13:F13"/>
    <mergeCell ref="E28:F28"/>
    <mergeCell ref="E29:F29"/>
    <mergeCell ref="E30:F30"/>
    <mergeCell ref="E31:F31"/>
    <mergeCell ref="E32:F32"/>
    <mergeCell ref="E33:F33"/>
    <mergeCell ref="E20:F20"/>
    <mergeCell ref="E21:F21"/>
    <mergeCell ref="E22:F22"/>
    <mergeCell ref="E23:F23"/>
    <mergeCell ref="E26:F26"/>
    <mergeCell ref="E27:F27"/>
    <mergeCell ref="E40:F40"/>
    <mergeCell ref="E41:F41"/>
    <mergeCell ref="E42:F42"/>
    <mergeCell ref="E43:F43"/>
    <mergeCell ref="E45:F45"/>
    <mergeCell ref="E46:F46"/>
    <mergeCell ref="E34:F34"/>
    <mergeCell ref="E35:F35"/>
    <mergeCell ref="E36:F36"/>
    <mergeCell ref="E37:F37"/>
    <mergeCell ref="E38:F38"/>
    <mergeCell ref="E39:F39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101:F101"/>
    <mergeCell ref="E102:F102"/>
    <mergeCell ref="E103:F103"/>
    <mergeCell ref="E104:F104"/>
    <mergeCell ref="E95:F95"/>
    <mergeCell ref="E96:F96"/>
    <mergeCell ref="E97:F97"/>
    <mergeCell ref="E98:F98"/>
    <mergeCell ref="E99:F99"/>
    <mergeCell ref="E100:F100"/>
    <mergeCell ref="E117:F117"/>
    <mergeCell ref="E118:F118"/>
    <mergeCell ref="E111:F111"/>
    <mergeCell ref="E112:F112"/>
    <mergeCell ref="E113:F113"/>
    <mergeCell ref="E114:F114"/>
    <mergeCell ref="E115:F115"/>
    <mergeCell ref="E116:F116"/>
    <mergeCell ref="E105:F105"/>
    <mergeCell ref="E106:F106"/>
    <mergeCell ref="E107:F107"/>
    <mergeCell ref="E108:F108"/>
    <mergeCell ref="E109:F109"/>
    <mergeCell ref="E110:F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LNC 2025 Budget Proposal v1.0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Hagopian</dc:creator>
  <cp:lastModifiedBy>George</cp:lastModifiedBy>
  <dcterms:created xsi:type="dcterms:W3CDTF">2023-02-03T06:30:31Z</dcterms:created>
  <dcterms:modified xsi:type="dcterms:W3CDTF">2024-12-21T01:40:19Z</dcterms:modified>
</cp:coreProperties>
</file>